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0"/>
  </bookViews>
  <sheets>
    <sheet name="Data " sheetId="1" r:id="rId1"/>
  </sheets>
  <externalReferences>
    <externalReference r:id="rId4"/>
    <externalReference r:id="rId5"/>
  </externalReferences>
  <definedNames>
    <definedName name="___INDEX_SHEET___ASAP_Utilities">#REF!</definedName>
    <definedName name="___WSH7">#REF!</definedName>
    <definedName name="__WSH7">#REF!</definedName>
    <definedName name="_AMO_UniqueIdentifier" hidden="1">"'8403d099-e876-4d31-b913-cb2efff0232f'"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WSH7">#REF!</definedName>
    <definedName name="a" hidden="1">{"MATALL",#N/A,FALSE,"Sheet4";"matclass",#N/A,FALSE,"Sheet4"}</definedName>
    <definedName name="ACwvu.DATABASE." hidden="1">'[1]DATABASE'!#REF!</definedName>
    <definedName name="ACwvu.OP." hidden="1">#REF!</definedName>
    <definedName name="Alloc02">#REF!</definedName>
    <definedName name="Alloc03">#REF!</definedName>
    <definedName name="AllocTY">#REF!</definedName>
    <definedName name="Arkansas">#REF!</definedName>
    <definedName name="AS2DocOpenMode" hidden="1">"AS2DocumentEdit"</definedName>
    <definedName name="Blank" hidden="1">{"ARK_JURIS_FUEL",#N/A,FALSE,"Ark_Fuel&amp;Rev"}</definedName>
    <definedName name="BLPH2" hidden="1">'[2]Commercial Paper'!#REF!</definedName>
    <definedName name="BLPH3" hidden="1">'[2]Commercial Paper'!#REF!</definedName>
    <definedName name="BLPH4" hidden="1">'[2]Commercial Paper'!#REF!</definedName>
    <definedName name="BLPH5" hidden="1">'[2]Commercial Paper'!#REF!</definedName>
    <definedName name="BLPH6" hidden="1">'[2]Commercial Paper'!#REF!</definedName>
    <definedName name="CapAlloc">#REF!</definedName>
    <definedName name="CoCode0100">#REF!</definedName>
    <definedName name="CoCode0200">#REF!</definedName>
    <definedName name="CoCode0400">#REF!</definedName>
    <definedName name="CoCode0500">#REF!</definedName>
    <definedName name="CONOCO_FAC">#REF!</definedName>
    <definedName name="cp_by_group">#REF!</definedName>
    <definedName name="cp_by_serv_level">#REF!</definedName>
    <definedName name="cp_input_area">#REF!</definedName>
    <definedName name="dsfds" hidden="1">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ror">#REF!</definedName>
    <definedName name="FED">#REF!</definedName>
    <definedName name="g">#REF!</definedName>
    <definedName name="haha" hidden="1">{"OMPA_FAC",#N/A,FALSE,"OMPA FAC"}</definedName>
    <definedName name="MED">#REF!</definedName>
    <definedName name="MEDICARE">#REF!</definedName>
    <definedName name="MonthlyAdj">#REF!</definedName>
    <definedName name="MonthlyDetail">#REF!</definedName>
    <definedName name="OASDI">#REF!</definedName>
    <definedName name="OCT">#REF!</definedName>
    <definedName name="Oklahoma">#REF!</definedName>
    <definedName name="Percent">#REF!</definedName>
    <definedName name="plus_pmts">#REF!</definedName>
    <definedName name="print">#REF!</definedName>
    <definedName name="print_all">#REF!</definedName>
    <definedName name="print_all_D_1">#REF!</definedName>
    <definedName name="_xlnm.Print_Area" localSheetId="0">'Data '!$A$1:$I$233</definedName>
    <definedName name="PRINT_AREA_MI">#REF!</definedName>
    <definedName name="print_sch">#REF!</definedName>
    <definedName name="py_cent">#REF!</definedName>
    <definedName name="py_clint">#REF!</definedName>
    <definedName name="py_eec">#REF!</definedName>
    <definedName name="py_ei">#REF!</definedName>
    <definedName name="py_engl">#REF!</definedName>
    <definedName name="py_epc">#REF!</definedName>
    <definedName name="py_esc">#REF!</definedName>
    <definedName name="q" hidden="1">{"MATALL",#N/A,FALSE,"Sheet4";"matclass",#N/A,FALSE,"Sheet4"}</definedName>
    <definedName name="simoutaneous">#REF!</definedName>
    <definedName name="ssss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STATE">#REF!</definedName>
    <definedName name="Swvu.DATABASE." hidden="1">'[1]DATABASE'!#REF!</definedName>
    <definedName name="Swvu.OP." hidden="1">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otal">#REF!</definedName>
    <definedName name="w" hidden="1">{"MATALL",#N/A,FALSE,"Sheet4";"matclass",#N/A,FALSE,"Sheet4"}</definedName>
    <definedName name="WORKCAPa" hidden="1">{"WCCWCLL",#N/A,FALSE,"Sheet3";"PP",#N/A,FALSE,"Sheet3";"MAT1",#N/A,FALSE,"Sheet3";"MAT2",#N/A,FALSE,"Sheet3"}</definedName>
    <definedName name="wrn.2006._.Rate._.Case." hidden="1">{"DAB-1, Sch 21, Pg 1",#N/A,FALSE,"ELEC ENERGY";"DAB-1, Sch 21, Pg 2",#N/A,FALSE,"RTPDenverWater";"DAB-1, Sch 21, Pg 3",#N/A,FALSE,"INCREMENTAL - WHOLESALE"}</definedName>
    <definedName name="wrn.ARK._.JURIS._.FAC._.CALC." hidden="1">{"ARK_JURIS_FAC",#N/A,FALSE,"Ark_Fuel&amp;Rev"}</definedName>
    <definedName name="wrn.ARK._.JURIS._.FUEL._.COST." hidden="1">{"ARK_JURIS_FUEL",#N/A,FALSE,"Ark_Fuel&amp;Rev"}</definedName>
    <definedName name="wrn.ATOKA._.FAC._.CALC." hidden="1">{"ATOKA_FAC",#N/A,FALSE,"Atoka"}</definedName>
    <definedName name="wrn.CONOCO._.FAC." hidden="1">{"CONOCO_FAC",#N/A,FALSE,"Conoco FAC"}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T._.Schedules." hidden="1">{"ET Schedule 7",#N/A,FALSE,"Plant Adjustments";"ET Schedule 9",#N/A,FALSE,"SterlingStip";"ET Schedule 10",#N/A,FALSE,"Plant Adjustments";"ET Schedule 13",#N/A,FALSE,"Plant Adjustments";"ET Schedule 16",#N/A,FALSE,"DeferredTaxes"}</definedName>
    <definedName name="wrn.FAC._.SUMMARY." hidden="1">{"FAC_SUMMARY",#N/A,FALSE,"Summaries"}</definedName>
    <definedName name="wrn.FERC._.FAC._.CALC." hidden="1">{"FERC_FAC",#N/A,FALSE,"FERC_Fuel&amp;Rev"}</definedName>
    <definedName name="wrn.FERC._.WEATHER._.and._.JURIS._.FUEL." hidden="1">{"FERC_WEATHER_AND_FUEL",#N/A,FALSE,"FERC_Fuel&amp;Rev"}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go." hidden="1">{"wp_h4.2",#N/A,FALSE,"WP_H4.2";"wp_h4.3",#N/A,FALSE,"WP_H4.3"}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OK._.FUEL._.COMPARISON." hidden="1">{"OK_FUEL_COMPARISON",#N/A,FALSE,"Ok_Fuel&amp;Rev"}</definedName>
    <definedName name="wrn.OK._.JURIS._.FAC._.CALCULATION." hidden="1">{"OK_JURIS_FAC",#N/A,FALSE,"Ok_Fuel&amp;Rev"}</definedName>
    <definedName name="wrn.OK._.JURIS._.FUEL._.COST." hidden="1">{"OK_JURIS_FUEL",#N/A,FALSE,"Ok_Fuel&amp;Rev"}</definedName>
    <definedName name="wrn.OKLA._.PRO._.FORMA._.FUEL." hidden="1">{"OK_PRO_FORMA_FUEL",#N/A,FALSE,"Ok_Fuel&amp;Rev"}</definedName>
    <definedName name="wrn.OMPA._.FAC." hidden="1">{"OMPA_FAC",#N/A,FALSE,"OMPA FAC"}</definedName>
    <definedName name="wrn.OTHER._.DATA." hidden="1">{"OTHER_DATA",#N/A,FALSE,"Ok_Fuel&amp;Rev"}</definedName>
    <definedName name="wrn.PPJOURNAL._.ENTRY." hidden="1">{"PPDEFERREDBAL",#N/A,FALSE,"PRIOR PERIOD ADJMT";#N/A,#N/A,FALSE,"PRIOR PERIOD ADJMT";"PPJOURNALENTRY",#N/A,FALSE,"PRIOR PERIOD ADJMT"}</definedName>
    <definedName name="wrn.PRINT." hidden="1">{"SUM",#N/A,FALSE,"SUM";"BASE",#N/A,FALSE,"BASE";"RIDERS",#N/A,FALSE,"RIDERS";"ROLL_IN1",#N/A,FALSE,"ROLL_IN1";"ROLL_IN2",#N/A,FALSE,"ROLL_IN2";"RATECASE",#N/A,FALSE,"RATECASE";"ECA",#N/A,FALSE,"ECA";"ISOA",#N/A,FALSE,"ISOA";"FERCPUC1",#N/A,FALSE,"FERCPUC1";"FERCPUC2",#N/A,FALSE,"FERCPUC2";"FERCPUC3",#N/A,FALSE,"FERCPUC3";"PEAKING",#N/A,FALSE,"PEAKING";"OMEXP",#N/A,FALSE,"O&amp;MEXP";"FERCPUC4",#N/A,FALSE,"FERCPUC4";"DISTLOSS",#N/A,FALSE,"DISTLOSS";"PPENG",#N/A,FALSE,"PPENG%";"PPANAL",#N/A,FALSE,"PPANAL";"PPADJ",#N/A,FALSE,"PPADJ2";"QFADJ",#N/A,FALSE,"QFADJ";"FUELADJ",#N/A,FALSE,"FUELADJ";"FUELADJ2",#N/A,FALSE,"FUELADJ2";"DSM",#N/A,FALSE,"DSM";"WHEELDET",#N/A,FALSE,"WHEELDET";"WHEELING",#N/A,FALSE,"WHEELING";"REBILL",#N/A,FALSE,"REBILL";"CENTER",#N/A,FALSE,"CENTER";"BURLJULE",#N/A,FALSE,"BURLJULE";"IREA",#N/A,FALSE,"IREA";"HCEA",#N/A,FALSE,"HCEA";"GVRPL",#N/A,FALSE,"GVRPL";"YVEA",#N/A,FALSE,"YVEA";"WESTPLAINS",#N/A,FALSE,"WESTPLAINS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SPA._.FAC." hidden="1">{"SPA_FAC",#N/A,FALSE,"OMPA SPA FAC"}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2.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Transmission." hidden="1">{"Transmission",#N/A,FALSE,"Electric O&amp;M Functionalization"}</definedName>
    <definedName name="wrn.WEATHER._.AND._.YR._.END._.CUST._.ADJ." hidden="1">{"WEATHER_CUSTOMERS",#N/A,FALSE,"Ok_Fuel&amp;Rev"}</definedName>
    <definedName name="wrn.WORKCAP." hidden="1">{"WCCWCLL",#N/A,FALSE,"Sheet3";"PP",#N/A,FALSE,"Sheet3";"MAT1",#N/A,FALSE,"Sheet3";"MAT2",#N/A,FALSE,"Sheet3"}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</definedNames>
  <calcPr fullCalcOnLoad="1"/>
</workbook>
</file>

<file path=xl/sharedStrings.xml><?xml version="1.0" encoding="utf-8"?>
<sst xmlns="http://schemas.openxmlformats.org/spreadsheetml/2006/main" count="207" uniqueCount="144">
  <si>
    <t>Page 1 of 4</t>
  </si>
  <si>
    <t>OKLAHOMA GAS AND ELECTRIC COMPANY</t>
  </si>
  <si>
    <t>Comparison - 2022 Projected Data to 2020 Actual Data</t>
  </si>
  <si>
    <t>Line</t>
  </si>
  <si>
    <t xml:space="preserve">2022 Projected Data </t>
  </si>
  <si>
    <t>2020 Actual Data</t>
  </si>
  <si>
    <t>Dollar Difference</t>
  </si>
  <si>
    <t>Percent Difference</t>
  </si>
  <si>
    <t>Comments</t>
  </si>
  <si>
    <t>No.</t>
  </si>
  <si>
    <t>REVENUE REQUIREMENT (w/o incentives)</t>
  </si>
  <si>
    <t>Total Revenue Credits</t>
  </si>
  <si>
    <t>DA</t>
  </si>
  <si>
    <t>NET REVENUE REQUIREMENT (w/o incentives)</t>
  </si>
  <si>
    <r>
      <t>SPP OATT RELATED</t>
    </r>
    <r>
      <rPr>
        <sz val="10"/>
        <rFont val="Arial"/>
        <family val="2"/>
      </rPr>
      <t xml:space="preserve"> UPGRADES REVENUE REQUIREMENT  </t>
    </r>
  </si>
  <si>
    <r>
      <t>SPP OATT RELATED</t>
    </r>
    <r>
      <rPr>
        <sz val="10"/>
        <rFont val="Arial"/>
        <family val="2"/>
      </rPr>
      <t xml:space="preserve"> UPGRADES REV. REQ. TRUE-UP   </t>
    </r>
  </si>
  <si>
    <t xml:space="preserve">PRIOR YEAR TRUE-UP ADJUSTMENT w/INTEREST  </t>
  </si>
  <si>
    <t xml:space="preserve">ADDITIONAL REVENUE REQUIREMENT (w/ incentives)   </t>
  </si>
  <si>
    <t>OG&amp;E ZONAL REVENUE REQUIREMENT for SPP OATT Attachment H, Sec. 1, Col. 3</t>
  </si>
  <si>
    <t xml:space="preserve">NET PLANT CARRYING CHARGE (w/o incentives) </t>
  </si>
  <si>
    <t xml:space="preserve">  Annual Rate</t>
  </si>
  <si>
    <t xml:space="preserve">  Monthly Rate</t>
  </si>
  <si>
    <t xml:space="preserve">NET PLANT CARRYING CHARGE, W/O DEPRECIATION (w/o incentives)  </t>
  </si>
  <si>
    <t xml:space="preserve">NET PLANT CARRYING CHARGE, W/O DEPRECIATION, INCOME TAXES AND RETURN     </t>
  </si>
  <si>
    <t>Page 2 of 4</t>
  </si>
  <si>
    <t>RATE BASE CALCULATION</t>
  </si>
  <si>
    <t>GROSS PLANT IN SERVICE</t>
  </si>
  <si>
    <t xml:space="preserve">  Transmission</t>
  </si>
  <si>
    <t>TP</t>
  </si>
  <si>
    <t xml:space="preserve">  General Plant   </t>
  </si>
  <si>
    <t>W/S</t>
  </si>
  <si>
    <t xml:space="preserve">  Intangible Plant</t>
  </si>
  <si>
    <t>TOTAL GROSS PLANT</t>
  </si>
  <si>
    <t>ACCUMULATED DEPRECIATION</t>
  </si>
  <si>
    <t>TOTAL ACCUMULATED DEPRECIATION</t>
  </si>
  <si>
    <t>NET PLANT IN SERVICE</t>
  </si>
  <si>
    <t>TOTAL NET PLANT IN SERVICE</t>
  </si>
  <si>
    <t>ADJUSTMENTS TO RATE BASE</t>
  </si>
  <si>
    <t xml:space="preserve">  Account No. 281</t>
  </si>
  <si>
    <t xml:space="preserve">  Account No. 282</t>
  </si>
  <si>
    <t xml:space="preserve">  Account No. 283</t>
  </si>
  <si>
    <t xml:space="preserve">  Account No. 190 </t>
  </si>
  <si>
    <t xml:space="preserve">  Account No. 255</t>
  </si>
  <si>
    <t>36a</t>
  </si>
  <si>
    <t xml:space="preserve">  Account No. 254</t>
  </si>
  <si>
    <t>36b</t>
  </si>
  <si>
    <t xml:space="preserve">  Account No. 182.3</t>
  </si>
  <si>
    <t xml:space="preserve">  Unfunded Reserves</t>
  </si>
  <si>
    <t>TOTAL ADJUSTMENTS</t>
  </si>
  <si>
    <t>UNAMORTIZED ABANDONED PLANT</t>
  </si>
  <si>
    <t>Construction Work in Progress (CWIP)</t>
  </si>
  <si>
    <t>LAND HELD FOR FUTURE USE</t>
  </si>
  <si>
    <t>WORKING CAPITAL</t>
  </si>
  <si>
    <t xml:space="preserve">  CWC  </t>
  </si>
  <si>
    <t xml:space="preserve">  Materials &amp; Supplies -- Transmission Related</t>
  </si>
  <si>
    <t xml:space="preserve">  Prepayments (Account 165)</t>
  </si>
  <si>
    <t>GP</t>
  </si>
  <si>
    <t>TOTAL WORKING CAPITAL</t>
  </si>
  <si>
    <t>Page 3 of 4</t>
  </si>
  <si>
    <t>EXPENSE, TAXES, RETURN &amp; REVENUE</t>
  </si>
  <si>
    <t>REQUIREMENTS  CALCULATION</t>
  </si>
  <si>
    <t>OPERATION &amp; MAINTENANCE EXPENSE</t>
  </si>
  <si>
    <t xml:space="preserve">  Transmission </t>
  </si>
  <si>
    <t xml:space="preserve">  Administrative and General</t>
  </si>
  <si>
    <t>NA</t>
  </si>
  <si>
    <t xml:space="preserve">    Balance of A &amp; G</t>
  </si>
  <si>
    <t xml:space="preserve">     Plus: Acct. 924</t>
  </si>
  <si>
    <t xml:space="preserve">     Plus:  Acct. 928 - Transmission Direct Assigned</t>
  </si>
  <si>
    <t xml:space="preserve">     Plus:  Acct. 928 - Transmission Allocated</t>
  </si>
  <si>
    <t xml:space="preserve">     Plus:  Acct. 930.1 - Transmission Direct Assigned</t>
  </si>
  <si>
    <t xml:space="preserve">     Plus:  Acct. 930.1 - Transmission Allocated</t>
  </si>
  <si>
    <t xml:space="preserve">     Plus:  Acct. 930.2 - Adj. Misc. General Expenses</t>
  </si>
  <si>
    <t xml:space="preserve">     Plus:  PBOP Amount</t>
  </si>
  <si>
    <t xml:space="preserve">    A &amp; G Subtotal</t>
  </si>
  <si>
    <t xml:space="preserve">  Transmission Lease Payments </t>
  </si>
  <si>
    <t>TOTAL O &amp; M EXPENSE</t>
  </si>
  <si>
    <t>DEPRECIATION AND AMORTIZATION EXPENSE</t>
  </si>
  <si>
    <t xml:space="preserve">     Plus: Extraordinary &amp; Storm Cost O&amp;M Amortization</t>
  </si>
  <si>
    <t xml:space="preserve">     Plus: Recovery of Abandoned Incentive Plant</t>
  </si>
  <si>
    <t xml:space="preserve">  General </t>
  </si>
  <si>
    <t xml:space="preserve">  Intangible</t>
  </si>
  <si>
    <t>TOTAL DEPRECIATION AND AMORTIZATION</t>
  </si>
  <si>
    <t>TAXES OTHER THAN INCOME</t>
  </si>
  <si>
    <t xml:space="preserve">  Labor Related</t>
  </si>
  <si>
    <t xml:space="preserve">          Payroll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</si>
  <si>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</si>
  <si>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</si>
  <si>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</si>
  <si>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</si>
  <si>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>TOTAL OTHER TAXES</t>
  </si>
  <si>
    <t>INCOME TAXES</t>
  </si>
  <si>
    <t xml:space="preserve">     T</t>
  </si>
  <si>
    <t xml:space="preserve">     CIT</t>
  </si>
  <si>
    <t xml:space="preserve">      1 / (1 - T)  </t>
  </si>
  <si>
    <t xml:space="preserve">Amortized Investment Tax Credit </t>
  </si>
  <si>
    <t xml:space="preserve">Income Tax Calculation </t>
  </si>
  <si>
    <t xml:space="preserve">     ITC adjustment</t>
  </si>
  <si>
    <t>NP</t>
  </si>
  <si>
    <t xml:space="preserve">    (Excess) / Deficient ADIT Amortization - Protected</t>
  </si>
  <si>
    <t xml:space="preserve">    (Excess) / Deficient ADIT Amortization - Unprotected</t>
  </si>
  <si>
    <t>TOTAL INCOME TAXES</t>
  </si>
  <si>
    <t xml:space="preserve"> </t>
  </si>
  <si>
    <t>RETURN   (Rate Base * Rate of Return)</t>
  </si>
  <si>
    <t>Page 4 of 4</t>
  </si>
  <si>
    <t>SUPPORTING CALCULATIONS</t>
  </si>
  <si>
    <t>ln</t>
  </si>
  <si>
    <t>TRANSMISSION PLANT INCLUDED IN SPP TARIFF</t>
  </si>
  <si>
    <t xml:space="preserve">Total transmission plant   </t>
  </si>
  <si>
    <t xml:space="preserve">  Less transmission plant excluded from SPP Tariff   </t>
  </si>
  <si>
    <t xml:space="preserve">  Less Production Related Transmission Facilities</t>
  </si>
  <si>
    <t>Transmission plant included in SPP Tariff</t>
  </si>
  <si>
    <t>Percent of transmission plant in SPP Tariff</t>
  </si>
  <si>
    <t>WAGES &amp; SALARY ALLOCATOR (W/S)</t>
  </si>
  <si>
    <t xml:space="preserve">  Production</t>
  </si>
  <si>
    <t xml:space="preserve">  Distribution</t>
  </si>
  <si>
    <t xml:space="preserve">  Other (Excludes A&amp;G)</t>
  </si>
  <si>
    <t>Total</t>
  </si>
  <si>
    <t>RETURN (R)</t>
  </si>
  <si>
    <t xml:space="preserve">  Preferred Dividends </t>
  </si>
  <si>
    <t>Development of Common Stock:</t>
  </si>
  <si>
    <t xml:space="preserve">   Long Term Debt</t>
  </si>
  <si>
    <t xml:space="preserve">   Preferred Stock</t>
  </si>
  <si>
    <t xml:space="preserve">   Common Stock</t>
  </si>
  <si>
    <t>Capital Structure Percentages</t>
  </si>
  <si>
    <t>Capital Structure Costs</t>
  </si>
  <si>
    <t>Capital Structure Weighted Averages</t>
  </si>
  <si>
    <t>RETURN</t>
  </si>
  <si>
    <t>Income Tax Rates</t>
  </si>
  <si>
    <t xml:space="preserve">   Federal Income Tax Rate  (FIT)</t>
  </si>
  <si>
    <t xml:space="preserve">   State Income Tax Rate  (SIT)</t>
  </si>
  <si>
    <t>Arkansas rate and methodology change, single weight and only sales/receipts.  OK reduced rate for 2022</t>
  </si>
  <si>
    <t xml:space="preserve">   Percent of Federal income tax deductible by State (p)</t>
  </si>
  <si>
    <t>List of Allocators:</t>
  </si>
  <si>
    <t>Direct Assigned</t>
  </si>
  <si>
    <t>Gross Plant</t>
  </si>
  <si>
    <t>Net Plant</t>
  </si>
  <si>
    <t>Trans. Plant in SPP</t>
  </si>
  <si>
    <t>Wages &amp; Salaries</t>
  </si>
  <si>
    <t>No Allocator</t>
  </si>
  <si>
    <t>Less than $500k in Base Plan Projects added in 2021 and 2022, Depreciation</t>
  </si>
  <si>
    <t>2 years of plant addition (2021,2022)</t>
  </si>
  <si>
    <t>2 years of accumulated depreciation (2021,2022)</t>
  </si>
  <si>
    <t>Due to proration adjustment</t>
  </si>
  <si>
    <t>Decrease in the Gross Plant Allocator (-4.20%)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</si>
</sst>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0000000"/>
    <numFmt numFmtId="165" formatCode="&quot;$&quot;#,##0.00"/>
    <numFmt numFmtId="166" formatCode="_(&quot;$&quot;* #,##0_);_(&quot;$&quot;* \(#,##0\);_(&quot;$&quot;* &quot;-&quot;??_);_(@_)"/>
    <numFmt numFmtId="167" formatCode="_(&quot;$&quot;* #,##0.000_);_(&quot;$&quot;* \(#,##0.000\);_(&quot;$&quot;* &quot;-&quot;??_);_(@_)"/>
    <numFmt numFmtId="168" formatCode="m/d/yyyy;@"/>
    <numFmt numFmtId="169" formatCode="0.000%"/>
    <numFmt numFmtId="170" formatCode="_(* #,##0.0000_);_(* \(#,##0.0000\);_(* &quot;-&quot;_);_(@_)"/>
    <numFmt numFmtId="171" formatCode="#,##0.0000_);\(#,##0.0000\)"/>
    <numFmt numFmtId="172" formatCode="#,##0.000000_);\(#,##0.000000\)"/>
    <numFmt numFmtId="173" formatCode="#,##0.0000000"/>
    <numFmt numFmtId="174" formatCode="0.000000"/>
    <numFmt numFmtId="175" formatCode="#,##0.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30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12"/>
      <name val="Arial"/>
      <family val="2"/>
    </font>
    <font>
      <b/>
      <u val="single"/>
      <sz val="12"/>
      <name val="Arial MT"/>
      <family val="0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64" fontId="2" fillId="0" borderId="0" applyProtection="0">
      <alignment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165" fontId="2" fillId="0" borderId="0" xfId="55" applyNumberFormat="1" applyProtection="1">
      <alignment/>
      <protection locked="0"/>
    </xf>
    <xf numFmtId="165" fontId="3" fillId="0" borderId="0" xfId="55" applyNumberFormat="1" applyFont="1" applyProtection="1">
      <alignment/>
      <protection locked="0"/>
    </xf>
    <xf numFmtId="0" fontId="4" fillId="0" borderId="0" xfId="55" applyNumberFormat="1" applyFont="1" applyAlignment="1" applyProtection="1">
      <alignment horizontal="left"/>
      <protection locked="0"/>
    </xf>
    <xf numFmtId="14" fontId="4" fillId="0" borderId="0" xfId="55" applyNumberFormat="1" applyFont="1" applyAlignment="1" applyProtection="1">
      <alignment horizontal="center"/>
      <protection locked="0"/>
    </xf>
    <xf numFmtId="10" fontId="3" fillId="0" borderId="0" xfId="55" applyNumberFormat="1" applyFont="1" applyProtection="1">
      <alignment/>
      <protection locked="0"/>
    </xf>
    <xf numFmtId="165" fontId="3" fillId="0" borderId="0" xfId="55" applyNumberFormat="1" applyFont="1" applyAlignment="1">
      <alignment horizontal="right"/>
    </xf>
    <xf numFmtId="165" fontId="3" fillId="0" borderId="0" xfId="55" applyNumberFormat="1" applyFo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0" fontId="3" fillId="0" borderId="0" xfId="55" applyNumberFormat="1" applyFo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6" fillId="0" borderId="0" xfId="0" applyFont="1" applyAlignment="1">
      <alignment/>
    </xf>
    <xf numFmtId="0" fontId="2" fillId="0" borderId="0" xfId="55" applyNumberFormat="1" applyAlignment="1" applyProtection="1">
      <alignment horizontal="center"/>
      <protection locked="0"/>
    </xf>
    <xf numFmtId="0" fontId="3" fillId="0" borderId="0" xfId="55" applyNumberFormat="1" applyFont="1" applyAlignment="1" applyProtection="1">
      <alignment horizontal="center"/>
      <protection locked="0"/>
    </xf>
    <xf numFmtId="0" fontId="3" fillId="0" borderId="0" xfId="55" applyNumberFormat="1" applyFont="1" applyProtection="1">
      <alignment/>
      <protection locked="0"/>
    </xf>
    <xf numFmtId="49" fontId="3" fillId="0" borderId="0" xfId="55" applyNumberFormat="1" applyFont="1" applyAlignment="1" applyProtection="1">
      <alignment horizontal="center"/>
      <protection locked="0"/>
    </xf>
    <xf numFmtId="0" fontId="4" fillId="0" borderId="0" xfId="55" applyNumberFormat="1" applyFont="1" applyAlignment="1" applyProtection="1">
      <alignment horizontal="center" wrapText="1"/>
      <protection locked="0"/>
    </xf>
    <xf numFmtId="10" fontId="4" fillId="0" borderId="0" xfId="55" applyNumberFormat="1" applyFont="1" applyAlignment="1" applyProtection="1">
      <alignment horizontal="center" wrapText="1"/>
      <protection locked="0"/>
    </xf>
    <xf numFmtId="165" fontId="4" fillId="0" borderId="0" xfId="55" applyNumberFormat="1" applyFont="1" applyAlignment="1">
      <alignment horizontal="center"/>
    </xf>
    <xf numFmtId="0" fontId="2" fillId="0" borderId="10" xfId="55" applyNumberFormat="1" applyBorder="1" applyAlignment="1" applyProtection="1">
      <alignment horizontal="center"/>
      <protection locked="0"/>
    </xf>
    <xf numFmtId="0" fontId="3" fillId="0" borderId="0" xfId="0" applyFont="1" applyAlignment="1">
      <alignment wrapText="1"/>
    </xf>
    <xf numFmtId="3" fontId="3" fillId="0" borderId="0" xfId="55" applyNumberFormat="1" applyFont="1" applyAlignment="1" applyProtection="1">
      <alignment horizontal="center"/>
      <protection locked="0"/>
    </xf>
    <xf numFmtId="37" fontId="3" fillId="0" borderId="0" xfId="55" applyNumberFormat="1" applyFont="1">
      <alignment/>
    </xf>
    <xf numFmtId="10" fontId="3" fillId="0" borderId="0" xfId="58" applyNumberFormat="1" applyFont="1" applyAlignment="1" applyProtection="1">
      <alignment/>
      <protection locked="0"/>
    </xf>
    <xf numFmtId="165" fontId="3" fillId="0" borderId="0" xfId="55" applyNumberFormat="1" applyFont="1" applyAlignment="1">
      <alignment wrapText="1"/>
    </xf>
    <xf numFmtId="0" fontId="3" fillId="0" borderId="0" xfId="55" applyNumberFormat="1" applyFont="1" applyAlignment="1" applyProtection="1">
      <alignment wrapText="1"/>
      <protection locked="0"/>
    </xf>
    <xf numFmtId="41" fontId="3" fillId="0" borderId="0" xfId="55" applyNumberFormat="1" applyFont="1" applyAlignment="1" applyProtection="1">
      <alignment horizontal="center"/>
      <protection locked="0"/>
    </xf>
    <xf numFmtId="0" fontId="3" fillId="0" borderId="0" xfId="55" applyNumberFormat="1" applyFont="1" applyAlignment="1" applyProtection="1">
      <alignment horizontal="left" vertical="center" wrapText="1" readingOrder="1"/>
      <protection locked="0"/>
    </xf>
    <xf numFmtId="165" fontId="3" fillId="0" borderId="0" xfId="55" applyNumberFormat="1" applyFont="1" applyAlignment="1">
      <alignment horizontal="center"/>
    </xf>
    <xf numFmtId="3" fontId="3" fillId="0" borderId="0" xfId="55" applyNumberFormat="1" applyFont="1">
      <alignment/>
    </xf>
    <xf numFmtId="0" fontId="2" fillId="0" borderId="0" xfId="55" applyNumberFormat="1" applyAlignment="1" applyProtection="1">
      <alignment horizontal="center" vertical="top"/>
      <protection locked="0"/>
    </xf>
    <xf numFmtId="0" fontId="3" fillId="0" borderId="0" xfId="55" applyNumberFormat="1" applyFont="1" applyAlignment="1" applyProtection="1">
      <alignment horizontal="center" vertical="top"/>
      <protection locked="0"/>
    </xf>
    <xf numFmtId="0" fontId="3" fillId="0" borderId="0" xfId="0" applyFont="1" applyAlignment="1">
      <alignment vertical="top" wrapText="1"/>
    </xf>
    <xf numFmtId="165" fontId="3" fillId="0" borderId="0" xfId="55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37" fontId="2" fillId="0" borderId="0" xfId="55" applyNumberFormat="1" applyAlignment="1" applyProtection="1">
      <alignment horizontal="center"/>
      <protection locked="0"/>
    </xf>
    <xf numFmtId="166" fontId="3" fillId="0" borderId="0" xfId="44" applyNumberFormat="1" applyFont="1" applyFill="1" applyAlignment="1">
      <alignment/>
    </xf>
    <xf numFmtId="37" fontId="3" fillId="0" borderId="0" xfId="44" applyNumberFormat="1" applyFont="1" applyFill="1" applyAlignment="1" applyProtection="1">
      <alignment horizontal="right"/>
      <protection locked="0"/>
    </xf>
    <xf numFmtId="10" fontId="3" fillId="0" borderId="0" xfId="58" applyNumberFormat="1" applyFont="1" applyFill="1" applyAlignment="1">
      <alignment/>
    </xf>
    <xf numFmtId="10" fontId="3" fillId="0" borderId="0" xfId="58" applyNumberFormat="1" applyFont="1" applyFill="1" applyAlignment="1" applyProtection="1">
      <alignment horizontal="right"/>
      <protection locked="0"/>
    </xf>
    <xf numFmtId="167" fontId="3" fillId="0" borderId="0" xfId="58" applyNumberFormat="1" applyFont="1" applyFill="1" applyAlignment="1" applyProtection="1">
      <alignment horizontal="right"/>
      <protection locked="0"/>
    </xf>
    <xf numFmtId="165" fontId="3" fillId="0" borderId="0" xfId="55" applyNumberFormat="1" applyFont="1" applyAlignment="1" applyProtection="1">
      <alignment horizontal="center"/>
      <protection locked="0"/>
    </xf>
    <xf numFmtId="165" fontId="4" fillId="0" borderId="0" xfId="55" applyNumberFormat="1" applyFont="1" applyProtection="1">
      <alignment/>
      <protection locked="0"/>
    </xf>
    <xf numFmtId="0" fontId="2" fillId="0" borderId="0" xfId="55" applyNumberFormat="1" applyAlignment="1" applyProtection="1">
      <alignment horizontal="center" vertical="center"/>
      <protection locked="0"/>
    </xf>
    <xf numFmtId="3" fontId="3" fillId="0" borderId="0" xfId="55" applyNumberFormat="1" applyFont="1" applyProtection="1">
      <alignment/>
      <protection locked="0"/>
    </xf>
    <xf numFmtId="0" fontId="8" fillId="0" borderId="0" xfId="55" applyNumberFormat="1" applyFont="1" applyAlignment="1" applyProtection="1">
      <alignment horizontal="center"/>
      <protection locked="0"/>
    </xf>
    <xf numFmtId="3" fontId="9" fillId="0" borderId="0" xfId="55" applyNumberFormat="1" applyFont="1" applyAlignment="1" applyProtection="1">
      <alignment horizontal="center"/>
      <protection locked="0"/>
    </xf>
    <xf numFmtId="41" fontId="3" fillId="0" borderId="0" xfId="55" applyNumberFormat="1" applyFont="1" applyProtection="1">
      <alignment/>
      <protection locked="0"/>
    </xf>
    <xf numFmtId="0" fontId="3" fillId="0" borderId="0" xfId="55" applyNumberFormat="1" applyFont="1" applyAlignment="1" applyProtection="1">
      <alignment horizontal="center" vertical="center"/>
      <protection locked="0"/>
    </xf>
    <xf numFmtId="0" fontId="3" fillId="0" borderId="0" xfId="55" applyNumberFormat="1" applyFont="1" applyAlignment="1" applyProtection="1">
      <alignment vertical="center"/>
      <protection locked="0"/>
    </xf>
    <xf numFmtId="3" fontId="3" fillId="0" borderId="0" xfId="55" applyNumberFormat="1" applyFont="1" applyAlignment="1" applyProtection="1">
      <alignment horizontal="center" vertical="center"/>
      <protection locked="0"/>
    </xf>
    <xf numFmtId="37" fontId="3" fillId="0" borderId="10" xfId="55" applyNumberFormat="1" applyFont="1" applyBorder="1">
      <alignment/>
    </xf>
    <xf numFmtId="10" fontId="3" fillId="0" borderId="10" xfId="58" applyNumberFormat="1" applyFont="1" applyBorder="1" applyAlignment="1" applyProtection="1">
      <alignment/>
      <protection locked="0"/>
    </xf>
    <xf numFmtId="0" fontId="3" fillId="0" borderId="0" xfId="55" applyNumberFormat="1" applyFont="1">
      <alignment/>
    </xf>
    <xf numFmtId="37" fontId="3" fillId="0" borderId="0" xfId="58" applyNumberFormat="1" applyFont="1" applyFill="1" applyAlignment="1" applyProtection="1">
      <alignment horizontal="right"/>
      <protection locked="0"/>
    </xf>
    <xf numFmtId="10" fontId="3" fillId="0" borderId="0" xfId="58" applyNumberFormat="1" applyFont="1" applyFill="1" applyAlignment="1" applyProtection="1">
      <alignment/>
      <protection locked="0"/>
    </xf>
    <xf numFmtId="10" fontId="3" fillId="0" borderId="10" xfId="58" applyNumberFormat="1" applyFont="1" applyFill="1" applyBorder="1" applyAlignment="1" applyProtection="1">
      <alignment/>
      <protection locked="0"/>
    </xf>
    <xf numFmtId="41" fontId="3" fillId="0" borderId="0" xfId="55" applyNumberFormat="1" applyFont="1" applyAlignment="1" applyProtection="1">
      <alignment vertical="center"/>
      <protection locked="0"/>
    </xf>
    <xf numFmtId="164" fontId="3" fillId="0" borderId="0" xfId="55" applyFont="1" applyProtection="1">
      <alignment/>
      <protection locked="0"/>
    </xf>
    <xf numFmtId="164" fontId="3" fillId="0" borderId="0" xfId="55" applyFont="1">
      <alignment/>
    </xf>
    <xf numFmtId="3" fontId="3" fillId="0" borderId="0" xfId="0" applyNumberFormat="1" applyFont="1" applyAlignment="1">
      <alignment horizontal="center"/>
    </xf>
    <xf numFmtId="168" fontId="3" fillId="0" borderId="0" xfId="55" applyNumberFormat="1" applyFont="1" applyProtection="1">
      <alignment/>
      <protection locked="0"/>
    </xf>
    <xf numFmtId="0" fontId="4" fillId="0" borderId="0" xfId="55" applyNumberFormat="1" applyFont="1" applyAlignment="1">
      <alignment horizontal="center"/>
    </xf>
    <xf numFmtId="165" fontId="4" fillId="0" borderId="0" xfId="55" applyNumberFormat="1" applyFont="1">
      <alignment/>
    </xf>
    <xf numFmtId="0" fontId="4" fillId="0" borderId="0" xfId="55" applyNumberFormat="1" applyFont="1" applyAlignment="1" applyProtection="1">
      <alignment horizontal="center"/>
      <protection locked="0"/>
    </xf>
    <xf numFmtId="3" fontId="4" fillId="0" borderId="0" xfId="55" applyNumberFormat="1" applyFont="1" applyAlignment="1" applyProtection="1">
      <alignment horizontal="center" wrapText="1"/>
      <protection locked="0"/>
    </xf>
    <xf numFmtId="3" fontId="8" fillId="0" borderId="0" xfId="55" applyNumberFormat="1" applyFont="1" applyAlignment="1" applyProtection="1">
      <alignment horizontal="center"/>
      <protection locked="0"/>
    </xf>
    <xf numFmtId="3" fontId="4" fillId="0" borderId="0" xfId="55" applyNumberFormat="1" applyFont="1" applyProtection="1">
      <alignment/>
      <protection locked="0"/>
    </xf>
    <xf numFmtId="165" fontId="2" fillId="0" borderId="0" xfId="55" applyNumberFormat="1" applyAlignment="1" applyProtection="1">
      <alignment horizontal="center"/>
      <protection locked="0"/>
    </xf>
    <xf numFmtId="3" fontId="8" fillId="0" borderId="0" xfId="55" applyNumberFormat="1" applyFont="1" applyProtection="1">
      <alignment/>
      <protection locked="0"/>
    </xf>
    <xf numFmtId="166" fontId="3" fillId="0" borderId="0" xfId="44" applyNumberFormat="1" applyFont="1" applyFill="1" applyAlignment="1" applyProtection="1">
      <alignment horizontal="right"/>
      <protection locked="0"/>
    </xf>
    <xf numFmtId="41" fontId="3" fillId="0" borderId="0" xfId="58" applyNumberFormat="1" applyFont="1" applyFill="1" applyAlignment="1" applyProtection="1">
      <alignment horizontal="right"/>
      <protection locked="0"/>
    </xf>
    <xf numFmtId="3" fontId="3" fillId="0" borderId="0" xfId="55" applyNumberFormat="1" applyFont="1" applyAlignment="1">
      <alignment wrapText="1"/>
    </xf>
    <xf numFmtId="3" fontId="3" fillId="0" borderId="0" xfId="58" applyNumberFormat="1" applyFont="1" applyFill="1" applyAlignment="1" applyProtection="1">
      <alignment horizontal="right"/>
      <protection locked="0"/>
    </xf>
    <xf numFmtId="3" fontId="3" fillId="0" borderId="10" xfId="44" applyNumberFormat="1" applyFont="1" applyFill="1" applyBorder="1" applyAlignment="1" applyProtection="1">
      <alignment horizontal="right"/>
      <protection locked="0"/>
    </xf>
    <xf numFmtId="3" fontId="3" fillId="0" borderId="0" xfId="44" applyNumberFormat="1" applyFont="1" applyFill="1" applyAlignment="1" applyProtection="1">
      <alignment horizontal="right"/>
      <protection locked="0"/>
    </xf>
    <xf numFmtId="39" fontId="3" fillId="0" borderId="0" xfId="55" applyNumberFormat="1" applyFont="1">
      <alignment/>
    </xf>
    <xf numFmtId="39" fontId="3" fillId="0" borderId="10" xfId="55" applyNumberFormat="1" applyFont="1" applyBorder="1">
      <alignment/>
    </xf>
    <xf numFmtId="169" fontId="3" fillId="0" borderId="0" xfId="55" applyNumberFormat="1" applyFont="1" applyAlignment="1" applyProtection="1">
      <alignment horizontal="left"/>
      <protection locked="0"/>
    </xf>
    <xf numFmtId="10" fontId="3" fillId="0" borderId="0" xfId="55" applyNumberFormat="1" applyFont="1" applyAlignment="1" applyProtection="1">
      <alignment horizontal="center"/>
      <protection locked="0"/>
    </xf>
    <xf numFmtId="170" fontId="3" fillId="0" borderId="0" xfId="55" applyNumberFormat="1" applyFont="1" applyAlignment="1" applyProtection="1">
      <alignment horizontal="center"/>
      <protection locked="0"/>
    </xf>
    <xf numFmtId="171" fontId="3" fillId="0" borderId="0" xfId="55" applyNumberFormat="1" applyFont="1">
      <alignment/>
    </xf>
    <xf numFmtId="41" fontId="10" fillId="0" borderId="0" xfId="55" applyNumberFormat="1" applyFont="1" applyAlignment="1" applyProtection="1">
      <alignment horizontal="center"/>
      <protection locked="0"/>
    </xf>
    <xf numFmtId="165" fontId="8" fillId="0" borderId="0" xfId="55" applyNumberFormat="1" applyFont="1" applyAlignment="1" applyProtection="1">
      <alignment horizontal="center"/>
      <protection locked="0"/>
    </xf>
    <xf numFmtId="0" fontId="4" fillId="0" borderId="0" xfId="55" applyNumberFormat="1" applyFont="1" applyProtection="1">
      <alignment/>
      <protection locked="0"/>
    </xf>
    <xf numFmtId="37" fontId="3" fillId="0" borderId="10" xfId="44" applyNumberFormat="1" applyFont="1" applyFill="1" applyBorder="1" applyAlignment="1" applyProtection="1">
      <alignment horizontal="right"/>
      <protection locked="0"/>
    </xf>
    <xf numFmtId="3" fontId="10" fillId="0" borderId="0" xfId="55" applyNumberFormat="1" applyFont="1" applyAlignment="1" applyProtection="1">
      <alignment horizontal="center"/>
      <protection locked="0"/>
    </xf>
    <xf numFmtId="0" fontId="7" fillId="0" borderId="0" xfId="55" applyNumberFormat="1" applyFont="1" applyAlignment="1" applyProtection="1">
      <alignment horizontal="center"/>
      <protection locked="0"/>
    </xf>
    <xf numFmtId="3" fontId="7" fillId="0" borderId="0" xfId="55" applyNumberFormat="1" applyFont="1" applyAlignment="1" applyProtection="1">
      <alignment horizontal="center"/>
      <protection locked="0"/>
    </xf>
    <xf numFmtId="0" fontId="3" fillId="0" borderId="0" xfId="55" applyNumberFormat="1" applyFont="1" applyAlignment="1" applyProtection="1">
      <alignment horizontal="left"/>
      <protection locked="0"/>
    </xf>
    <xf numFmtId="171" fontId="3" fillId="0" borderId="0" xfId="44" applyNumberFormat="1" applyFont="1" applyFill="1" applyAlignment="1" applyProtection="1">
      <alignment horizontal="right"/>
      <protection locked="0"/>
    </xf>
    <xf numFmtId="39" fontId="3" fillId="0" borderId="0" xfId="58" applyNumberFormat="1" applyFont="1" applyFill="1" applyAlignment="1" applyProtection="1">
      <alignment horizontal="right"/>
      <protection locked="0"/>
    </xf>
    <xf numFmtId="165" fontId="2" fillId="0" borderId="0" xfId="55" applyNumberFormat="1">
      <alignment/>
    </xf>
    <xf numFmtId="171" fontId="3" fillId="0" borderId="10" xfId="55" applyNumberFormat="1" applyFont="1" applyBorder="1">
      <alignment/>
    </xf>
    <xf numFmtId="171" fontId="3" fillId="0" borderId="10" xfId="44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172" fontId="3" fillId="0" borderId="0" xfId="55" applyNumberFormat="1" applyFont="1">
      <alignment/>
    </xf>
    <xf numFmtId="172" fontId="3" fillId="0" borderId="0" xfId="44" applyNumberFormat="1" applyFont="1" applyFill="1" applyAlignment="1" applyProtection="1">
      <alignment horizontal="right"/>
      <protection locked="0"/>
    </xf>
    <xf numFmtId="173" fontId="3" fillId="0" borderId="0" xfId="55" applyNumberFormat="1" applyFont="1" applyProtection="1">
      <alignment/>
      <protection locked="0"/>
    </xf>
    <xf numFmtId="165" fontId="2" fillId="0" borderId="0" xfId="55" applyNumberFormat="1" applyAlignment="1">
      <alignment horizontal="center"/>
    </xf>
    <xf numFmtId="10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3" fillId="0" borderId="0" xfId="55" applyNumberFormat="1" applyFont="1" applyAlignment="1" applyProtection="1">
      <alignment horizontal="center"/>
      <protection locked="0"/>
    </xf>
    <xf numFmtId="17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5" fontId="3" fillId="0" borderId="0" xfId="0" applyNumberFormat="1" applyFont="1" applyAlignment="1">
      <alignment horizontal="center"/>
    </xf>
    <xf numFmtId="174" fontId="3" fillId="0" borderId="0" xfId="55" applyNumberFormat="1" applyFont="1" applyAlignment="1">
      <alignment horizontal="center"/>
    </xf>
    <xf numFmtId="3" fontId="12" fillId="0" borderId="0" xfId="55" applyNumberFormat="1" applyFont="1">
      <alignment/>
    </xf>
    <xf numFmtId="0" fontId="5" fillId="0" borderId="0" xfId="55" applyNumberFormat="1" applyFont="1" applyAlignment="1" applyProtection="1">
      <alignment horizontal="center"/>
      <protection locked="0"/>
    </xf>
    <xf numFmtId="165" fontId="3" fillId="0" borderId="0" xfId="55" applyNumberFormat="1" applyFont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N1 Ratebase Draft SPP template (6-11-04) v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lue\team\INCTAX\93RTN\FEDERAL\NSP(MN)\93GLD2A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bcs01\Local%20Settings\Temporary%20Internet%20Files\OLK1632\FINANC\AFUDC\AFUDC%202002\AFUDC2002%20Forecast%20All%20Cos%20Act.%20thru%20M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  <sheetName val="AR-FI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  <sheetName val="Allocators"/>
      <sheetName val="AL - Page 1, CWC"/>
      <sheetName val="Table"/>
      <sheetName val="data entry"/>
      <sheetName val="er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356"/>
  <sheetViews>
    <sheetView tabSelected="1" view="pageBreakPreview" zoomScale="90" zoomScaleSheetLayoutView="90" zoomScalePageLayoutView="0" workbookViewId="0" topLeftCell="A1">
      <selection activeCell="A2" sqref="A2:I2"/>
    </sheetView>
  </sheetViews>
  <sheetFormatPr defaultColWidth="11.28125" defaultRowHeight="12.75"/>
  <cols>
    <col min="1" max="1" width="5.7109375" style="94" customWidth="1"/>
    <col min="2" max="2" width="2.28125" style="7" customWidth="1"/>
    <col min="3" max="3" width="68.28125" style="7" customWidth="1"/>
    <col min="4" max="4" width="4.7109375" style="30" customWidth="1"/>
    <col min="5" max="5" width="20.7109375" style="30" customWidth="1"/>
    <col min="6" max="6" width="20.7109375" style="7" customWidth="1"/>
    <col min="7" max="7" width="18.28125" style="7" customWidth="1"/>
    <col min="8" max="8" width="15.00390625" style="10" customWidth="1"/>
    <col min="9" max="9" width="77.7109375" style="7" customWidth="1"/>
    <col min="10" max="11" width="17.8515625" style="7" bestFit="1" customWidth="1"/>
    <col min="12" max="12" width="19.140625" style="7" bestFit="1" customWidth="1"/>
    <col min="13" max="254" width="11.28125" style="7" customWidth="1"/>
    <col min="255" max="255" width="5.7109375" style="7" customWidth="1"/>
    <col min="256" max="16384" width="2.28125" style="7" customWidth="1"/>
  </cols>
  <sheetData>
    <row r="1" spans="1:9" ht="15.75">
      <c r="A1" s="1"/>
      <c r="B1" s="2"/>
      <c r="C1" s="3"/>
      <c r="D1" s="4"/>
      <c r="E1" s="4"/>
      <c r="F1" s="2"/>
      <c r="G1" s="2"/>
      <c r="H1" s="5"/>
      <c r="I1" s="6" t="s">
        <v>0</v>
      </c>
    </row>
    <row r="2" spans="1:9" ht="18">
      <c r="A2" s="112" t="s">
        <v>1</v>
      </c>
      <c r="B2" s="112"/>
      <c r="C2" s="112"/>
      <c r="D2" s="112"/>
      <c r="E2" s="112"/>
      <c r="F2" s="112"/>
      <c r="G2" s="112"/>
      <c r="H2" s="112"/>
      <c r="I2" s="112"/>
    </row>
    <row r="3" spans="1:7" ht="15">
      <c r="A3" s="1"/>
      <c r="B3" s="2"/>
      <c r="C3" s="8"/>
      <c r="D3" s="9"/>
      <c r="E3" s="9"/>
      <c r="F3" s="8"/>
      <c r="G3" s="8"/>
    </row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8" ht="15">
      <c r="A5" s="1"/>
      <c r="B5" s="2"/>
      <c r="C5" s="11"/>
      <c r="D5" s="12"/>
      <c r="E5" s="12"/>
      <c r="F5" s="13"/>
      <c r="G5" s="13"/>
      <c r="H5" s="5"/>
    </row>
    <row r="6" spans="1:8" ht="15">
      <c r="A6" s="14"/>
      <c r="B6" s="15"/>
      <c r="C6" s="16"/>
      <c r="D6" s="17"/>
      <c r="E6" s="17"/>
      <c r="F6" s="16"/>
      <c r="G6" s="16"/>
      <c r="H6" s="5"/>
    </row>
    <row r="7" spans="1:9" ht="50.25" customHeight="1">
      <c r="A7" s="14" t="s">
        <v>3</v>
      </c>
      <c r="B7" s="15"/>
      <c r="D7" s="15"/>
      <c r="E7" s="18" t="s">
        <v>4</v>
      </c>
      <c r="F7" s="18" t="s">
        <v>5</v>
      </c>
      <c r="G7" s="18" t="s">
        <v>6</v>
      </c>
      <c r="H7" s="19" t="s">
        <v>7</v>
      </c>
      <c r="I7" s="20" t="s">
        <v>8</v>
      </c>
    </row>
    <row r="8" spans="1:8" ht="15.75" thickBot="1">
      <c r="A8" s="21" t="s">
        <v>9</v>
      </c>
      <c r="B8" s="15"/>
      <c r="C8" s="16"/>
      <c r="D8" s="15"/>
      <c r="E8" s="15"/>
      <c r="G8" s="16"/>
      <c r="H8" s="5"/>
    </row>
    <row r="9" spans="1:9" ht="15">
      <c r="A9" s="14">
        <v>1</v>
      </c>
      <c r="B9" s="15"/>
      <c r="C9" s="22" t="s">
        <v>10</v>
      </c>
      <c r="D9" s="23"/>
      <c r="E9" s="24">
        <v>269685980.85</v>
      </c>
      <c r="F9" s="24">
        <v>266460117.73</v>
      </c>
      <c r="G9" s="24">
        <f>E9-F9</f>
        <v>3225863.1200000346</v>
      </c>
      <c r="H9" s="25">
        <f>(E9/F9)-1</f>
        <v>0.012106363787126817</v>
      </c>
      <c r="I9" s="26"/>
    </row>
    <row r="10" spans="1:9" ht="15">
      <c r="A10" s="14"/>
      <c r="B10" s="15"/>
      <c r="C10" s="22"/>
      <c r="D10" s="23"/>
      <c r="E10" s="24"/>
      <c r="F10" s="24"/>
      <c r="G10" s="24"/>
      <c r="H10" s="25"/>
      <c r="I10" s="26"/>
    </row>
    <row r="11" spans="1:9" ht="15">
      <c r="A11" s="14"/>
      <c r="B11" s="15"/>
      <c r="C11" s="22"/>
      <c r="D11" s="23"/>
      <c r="E11" s="24"/>
      <c r="F11" s="24"/>
      <c r="G11" s="24"/>
      <c r="H11" s="25"/>
      <c r="I11" s="26"/>
    </row>
    <row r="12" spans="1:9" ht="15">
      <c r="A12" s="14"/>
      <c r="B12" s="15"/>
      <c r="C12" s="22"/>
      <c r="D12" s="23"/>
      <c r="E12" s="24"/>
      <c r="F12" s="24"/>
      <c r="G12" s="24"/>
      <c r="H12" s="25"/>
      <c r="I12" s="26"/>
    </row>
    <row r="13" spans="1:8" ht="15">
      <c r="A13" s="14"/>
      <c r="B13" s="15"/>
      <c r="C13" s="22"/>
      <c r="D13" s="23"/>
      <c r="E13" s="24"/>
      <c r="F13" s="24"/>
      <c r="G13" s="24"/>
      <c r="H13" s="25"/>
    </row>
    <row r="14" spans="1:9" ht="15">
      <c r="A14" s="14">
        <f>A9+1</f>
        <v>2</v>
      </c>
      <c r="B14" s="15"/>
      <c r="C14" s="27" t="s">
        <v>11</v>
      </c>
      <c r="D14" s="28" t="s">
        <v>12</v>
      </c>
      <c r="E14" s="24">
        <v>12841472.51</v>
      </c>
      <c r="F14" s="24">
        <v>12859621.23</v>
      </c>
      <c r="G14" s="24">
        <f>E14-F14</f>
        <v>-18148.72000000067</v>
      </c>
      <c r="H14" s="25">
        <f>(E14/F14)-1</f>
        <v>-0.0014112950665811086</v>
      </c>
      <c r="I14" s="29"/>
    </row>
    <row r="15" spans="1:9" ht="15">
      <c r="A15" s="14"/>
      <c r="B15" s="15"/>
      <c r="C15" s="27"/>
      <c r="D15" s="28"/>
      <c r="E15" s="24"/>
      <c r="F15" s="24"/>
      <c r="G15" s="24"/>
      <c r="H15" s="25"/>
      <c r="I15" s="29"/>
    </row>
    <row r="16" spans="1:8" ht="15">
      <c r="A16" s="14">
        <f>A14+1</f>
        <v>3</v>
      </c>
      <c r="B16" s="15"/>
      <c r="C16" s="22" t="s">
        <v>13</v>
      </c>
      <c r="E16" s="24">
        <v>256844508.34</v>
      </c>
      <c r="F16" s="24">
        <v>253600496.51</v>
      </c>
      <c r="G16" s="24">
        <f>E16-F16</f>
        <v>3244011.830000013</v>
      </c>
      <c r="H16" s="25">
        <f>(E16/F16)-1</f>
        <v>0.012791819711094776</v>
      </c>
    </row>
    <row r="17" spans="1:9" ht="15">
      <c r="A17" s="14"/>
      <c r="B17" s="15"/>
      <c r="C17" s="22"/>
      <c r="E17" s="24"/>
      <c r="F17" s="24"/>
      <c r="G17" s="24"/>
      <c r="H17" s="25"/>
      <c r="I17" s="31"/>
    </row>
    <row r="18" spans="1:10" ht="15">
      <c r="A18" s="32">
        <f>A16+1</f>
        <v>4</v>
      </c>
      <c r="B18" s="33"/>
      <c r="C18" s="34" t="s">
        <v>14</v>
      </c>
      <c r="D18" s="35"/>
      <c r="E18" s="24">
        <v>160632667.46</v>
      </c>
      <c r="F18" s="24">
        <v>165494568.62</v>
      </c>
      <c r="G18" s="24">
        <f>E18-F18</f>
        <v>-4861901.159999996</v>
      </c>
      <c r="H18" s="25">
        <f>(E18/F18)-1</f>
        <v>-0.029378010411711064</v>
      </c>
      <c r="I18" s="111" t="s">
        <v>139</v>
      </c>
      <c r="J18" s="31"/>
    </row>
    <row r="19" spans="1:9" ht="15">
      <c r="A19" s="14">
        <f>A18+1</f>
        <v>5</v>
      </c>
      <c r="B19" s="15"/>
      <c r="C19" s="22" t="s">
        <v>15</v>
      </c>
      <c r="E19" s="24">
        <v>665069.58</v>
      </c>
      <c r="F19" s="24">
        <v>0</v>
      </c>
      <c r="G19" s="24">
        <f>E19-F19</f>
        <v>665069.58</v>
      </c>
      <c r="H19" s="25"/>
      <c r="I19" s="31"/>
    </row>
    <row r="20" spans="1:8" ht="15">
      <c r="A20" s="14"/>
      <c r="B20" s="15"/>
      <c r="C20" s="36"/>
      <c r="E20" s="24"/>
      <c r="F20" s="24"/>
      <c r="G20" s="24"/>
      <c r="H20" s="25"/>
    </row>
    <row r="21" spans="1:8" ht="15">
      <c r="A21" s="14">
        <f>A19+1</f>
        <v>6</v>
      </c>
      <c r="B21" s="15"/>
      <c r="C21" s="22" t="s">
        <v>16</v>
      </c>
      <c r="E21" s="24">
        <v>-3977879.89</v>
      </c>
      <c r="F21" s="24">
        <v>0</v>
      </c>
      <c r="G21" s="24">
        <f>E21-F21</f>
        <v>-3977879.89</v>
      </c>
      <c r="H21" s="25"/>
    </row>
    <row r="22" spans="1:8" ht="15">
      <c r="A22" s="14"/>
      <c r="B22" s="15"/>
      <c r="C22" s="36"/>
      <c r="E22" s="24"/>
      <c r="F22" s="24"/>
      <c r="G22" s="24"/>
      <c r="H22" s="25"/>
    </row>
    <row r="23" spans="1:8" ht="15">
      <c r="A23" s="37">
        <f>A21+1</f>
        <v>7</v>
      </c>
      <c r="B23" s="15"/>
      <c r="C23" s="22" t="s">
        <v>17</v>
      </c>
      <c r="E23" s="24">
        <v>0</v>
      </c>
      <c r="F23" s="24">
        <v>0</v>
      </c>
      <c r="G23" s="24">
        <f>F23-E23</f>
        <v>0</v>
      </c>
      <c r="H23" s="25"/>
    </row>
    <row r="24" spans="1:8" ht="15">
      <c r="A24" s="14"/>
      <c r="B24" s="15"/>
      <c r="C24" s="36"/>
      <c r="E24" s="24"/>
      <c r="F24" s="24"/>
      <c r="G24" s="24"/>
      <c r="H24" s="25"/>
    </row>
    <row r="25" spans="1:9" ht="30">
      <c r="A25" s="32">
        <f>A23+1</f>
        <v>8</v>
      </c>
      <c r="B25" s="15"/>
      <c r="C25" s="22" t="s">
        <v>18</v>
      </c>
      <c r="E25" s="24">
        <v>99524651.19</v>
      </c>
      <c r="F25" s="24">
        <v>88105927.89</v>
      </c>
      <c r="G25" s="24">
        <f>E25-F25</f>
        <v>11418723.299999997</v>
      </c>
      <c r="H25" s="25">
        <f>(E25/F25)-1</f>
        <v>0.12960221376087477</v>
      </c>
      <c r="I25" s="26"/>
    </row>
    <row r="26" spans="1:8" ht="15">
      <c r="A26" s="14"/>
      <c r="B26" s="15"/>
      <c r="C26" s="36"/>
      <c r="E26" s="24"/>
      <c r="F26" s="24"/>
      <c r="G26" s="24"/>
      <c r="H26" s="25"/>
    </row>
    <row r="27" spans="1:8" ht="15">
      <c r="A27" s="14"/>
      <c r="B27" s="15"/>
      <c r="C27" s="36"/>
      <c r="E27" s="38"/>
      <c r="F27" s="38"/>
      <c r="G27" s="39"/>
      <c r="H27" s="25"/>
    </row>
    <row r="28" spans="1:8" ht="15">
      <c r="A28" s="14"/>
      <c r="B28" s="15"/>
      <c r="C28" s="22"/>
      <c r="E28" s="38"/>
      <c r="F28" s="38"/>
      <c r="G28" s="39"/>
      <c r="H28" s="25"/>
    </row>
    <row r="29" spans="1:8" ht="15">
      <c r="A29" s="14">
        <f>A25+1</f>
        <v>9</v>
      </c>
      <c r="B29" s="15"/>
      <c r="C29" s="22" t="s">
        <v>19</v>
      </c>
      <c r="D29" s="15"/>
      <c r="E29" s="38"/>
      <c r="F29" s="38"/>
      <c r="G29" s="39"/>
      <c r="H29" s="5"/>
    </row>
    <row r="30" spans="1:8" ht="15">
      <c r="A30" s="14">
        <f>A29+1</f>
        <v>10</v>
      </c>
      <c r="B30" s="15"/>
      <c r="C30" s="27" t="s">
        <v>20</v>
      </c>
      <c r="D30" s="15"/>
      <c r="E30" s="40">
        <v>0.12002070391846438</v>
      </c>
      <c r="F30" s="40">
        <v>0.12028604779344015</v>
      </c>
      <c r="G30" s="41">
        <f>E30-F30</f>
        <v>-0.0002653438749757736</v>
      </c>
      <c r="H30" s="25">
        <f>(E30/F30)-1</f>
        <v>-0.0022059405878180893</v>
      </c>
    </row>
    <row r="31" spans="1:8" ht="15">
      <c r="A31" s="14">
        <f>A30+1</f>
        <v>11</v>
      </c>
      <c r="B31" s="15"/>
      <c r="C31" s="27" t="s">
        <v>21</v>
      </c>
      <c r="D31" s="15"/>
      <c r="E31" s="40">
        <v>0.010001725326538698</v>
      </c>
      <c r="F31" s="40">
        <v>0.010023837316120013</v>
      </c>
      <c r="G31" s="41">
        <f>E31-F31</f>
        <v>-2.2111989581314467E-05</v>
      </c>
      <c r="H31" s="25">
        <f>(E31/F31)-1</f>
        <v>-0.0022059405878180893</v>
      </c>
    </row>
    <row r="32" spans="1:8" ht="15">
      <c r="A32" s="14"/>
      <c r="B32" s="15"/>
      <c r="C32" s="27"/>
      <c r="D32" s="15"/>
      <c r="E32" s="40"/>
      <c r="F32" s="40"/>
      <c r="G32" s="42"/>
      <c r="H32" s="25"/>
    </row>
    <row r="33" spans="1:8" ht="30">
      <c r="A33" s="14">
        <f>A31+1</f>
        <v>12</v>
      </c>
      <c r="B33" s="15"/>
      <c r="C33" s="22" t="s">
        <v>22</v>
      </c>
      <c r="D33" s="15"/>
      <c r="E33" s="40"/>
      <c r="F33" s="40"/>
      <c r="G33" s="42"/>
      <c r="H33" s="25"/>
    </row>
    <row r="34" spans="1:8" ht="15">
      <c r="A34" s="14">
        <f>A33+1</f>
        <v>13</v>
      </c>
      <c r="B34" s="15"/>
      <c r="C34" s="27" t="s">
        <v>20</v>
      </c>
      <c r="D34" s="15"/>
      <c r="E34" s="40">
        <v>0.09373622323200967</v>
      </c>
      <c r="F34" s="40">
        <v>0.09365526564953455</v>
      </c>
      <c r="G34" s="41">
        <f>E34-F34</f>
        <v>8.095758247511631E-05</v>
      </c>
      <c r="H34" s="25">
        <f>(E34/F34)-1</f>
        <v>0.0008644210436397071</v>
      </c>
    </row>
    <row r="35" spans="1:8" ht="15">
      <c r="A35" s="14"/>
      <c r="B35" s="15"/>
      <c r="C35" s="27"/>
      <c r="D35" s="15"/>
      <c r="E35" s="40"/>
      <c r="F35" s="40"/>
      <c r="G35" s="42"/>
      <c r="H35" s="25"/>
    </row>
    <row r="36" spans="1:8" ht="30">
      <c r="A36" s="14">
        <f>A34+1</f>
        <v>14</v>
      </c>
      <c r="B36" s="15"/>
      <c r="C36" s="22" t="s">
        <v>23</v>
      </c>
      <c r="D36" s="15"/>
      <c r="E36" s="40"/>
      <c r="F36" s="40"/>
      <c r="G36" s="42"/>
      <c r="H36" s="25"/>
    </row>
    <row r="37" spans="1:8" ht="15">
      <c r="A37" s="14">
        <f>A36+1</f>
        <v>15</v>
      </c>
      <c r="B37" s="15"/>
      <c r="C37" s="27" t="s">
        <v>20</v>
      </c>
      <c r="D37" s="15"/>
      <c r="E37" s="40">
        <v>0.018762598877945225</v>
      </c>
      <c r="F37" s="40">
        <v>0.019377025209342445</v>
      </c>
      <c r="G37" s="41">
        <f>E37-F37</f>
        <v>-0.0006144263313972199</v>
      </c>
      <c r="H37" s="25">
        <f>(E37/F37)-1</f>
        <v>-0.031709012335958575</v>
      </c>
    </row>
    <row r="38" spans="1:8" ht="15">
      <c r="A38" s="14"/>
      <c r="B38" s="15"/>
      <c r="C38" s="2"/>
      <c r="D38" s="43"/>
      <c r="E38" s="43"/>
      <c r="F38" s="2"/>
      <c r="G38" s="2"/>
      <c r="H38" s="5"/>
    </row>
    <row r="39" spans="1:8" ht="15">
      <c r="A39" s="14"/>
      <c r="B39" s="15"/>
      <c r="C39" s="8"/>
      <c r="D39" s="43"/>
      <c r="E39" s="43"/>
      <c r="F39" s="2"/>
      <c r="G39" s="2"/>
      <c r="H39" s="5"/>
    </row>
    <row r="40" spans="1:8" ht="15">
      <c r="A40" s="14"/>
      <c r="B40" s="15"/>
      <c r="C40" s="8"/>
      <c r="D40" s="43"/>
      <c r="E40" s="43"/>
      <c r="F40" s="2"/>
      <c r="G40" s="2"/>
      <c r="H40" s="5"/>
    </row>
    <row r="41" spans="1:8" ht="15">
      <c r="A41" s="14"/>
      <c r="B41" s="15"/>
      <c r="C41" s="8"/>
      <c r="D41" s="43"/>
      <c r="E41" s="43"/>
      <c r="F41" s="2"/>
      <c r="G41" s="2"/>
      <c r="H41" s="5"/>
    </row>
    <row r="42" spans="1:8" ht="15">
      <c r="A42" s="14"/>
      <c r="B42" s="15"/>
      <c r="C42" s="8"/>
      <c r="D42" s="43"/>
      <c r="E42" s="43"/>
      <c r="F42" s="2"/>
      <c r="G42" s="2"/>
      <c r="H42" s="5"/>
    </row>
    <row r="43" spans="1:8" ht="15">
      <c r="A43" s="14"/>
      <c r="B43" s="15"/>
      <c r="C43" s="8"/>
      <c r="D43" s="43"/>
      <c r="E43" s="43"/>
      <c r="F43" s="2"/>
      <c r="G43" s="2"/>
      <c r="H43" s="5"/>
    </row>
    <row r="44" spans="1:8" ht="15.75">
      <c r="A44" s="1"/>
      <c r="B44" s="2"/>
      <c r="C44" s="44"/>
      <c r="D44" s="4"/>
      <c r="E44" s="4"/>
      <c r="F44" s="2"/>
      <c r="G44" s="2"/>
      <c r="H44" s="5"/>
    </row>
    <row r="45" spans="1:8" ht="15">
      <c r="A45" s="1"/>
      <c r="B45" s="2"/>
      <c r="C45" s="16"/>
      <c r="D45" s="15"/>
      <c r="E45" s="15"/>
      <c r="F45" s="16"/>
      <c r="G45" s="16"/>
      <c r="H45" s="5"/>
    </row>
    <row r="46" spans="1:8" ht="15">
      <c r="A46" s="1"/>
      <c r="B46" s="2"/>
      <c r="C46" s="16"/>
      <c r="D46" s="9"/>
      <c r="E46" s="9"/>
      <c r="F46" s="16"/>
      <c r="G46" s="16"/>
      <c r="H46" s="5"/>
    </row>
    <row r="47" spans="1:9" ht="15.75">
      <c r="A47" s="1"/>
      <c r="B47" s="2"/>
      <c r="C47" s="3"/>
      <c r="D47" s="4"/>
      <c r="E47" s="4"/>
      <c r="F47" s="2"/>
      <c r="G47" s="2"/>
      <c r="H47" s="5"/>
      <c r="I47" s="6" t="s">
        <v>24</v>
      </c>
    </row>
    <row r="48" spans="1:9" ht="18">
      <c r="A48" s="112" t="s">
        <v>1</v>
      </c>
      <c r="B48" s="112"/>
      <c r="C48" s="112"/>
      <c r="D48" s="112"/>
      <c r="E48" s="112"/>
      <c r="F48" s="112"/>
      <c r="G48" s="112"/>
      <c r="H48" s="112"/>
      <c r="I48" s="112"/>
    </row>
    <row r="49" spans="1:7" ht="15">
      <c r="A49" s="1"/>
      <c r="B49" s="2"/>
      <c r="C49" s="8"/>
      <c r="D49" s="9"/>
      <c r="E49" s="9"/>
      <c r="F49" s="8"/>
      <c r="G49" s="8"/>
    </row>
    <row r="50" spans="1:9" ht="15">
      <c r="A50" s="113" t="str">
        <f>A4</f>
        <v>Comparison - 2022 Projected Data to 2020 Actual Data</v>
      </c>
      <c r="B50" s="113"/>
      <c r="C50" s="113"/>
      <c r="D50" s="113"/>
      <c r="E50" s="113"/>
      <c r="F50" s="113"/>
      <c r="G50" s="113"/>
      <c r="H50" s="113"/>
      <c r="I50" s="113"/>
    </row>
    <row r="51" spans="1:8" ht="15">
      <c r="A51" s="1"/>
      <c r="B51" s="2"/>
      <c r="C51" s="16"/>
      <c r="D51" s="23"/>
      <c r="E51" s="23"/>
      <c r="F51" s="23"/>
      <c r="G51" s="23"/>
      <c r="H51" s="5"/>
    </row>
    <row r="52" spans="1:8" ht="15">
      <c r="A52" s="45"/>
      <c r="B52" s="15"/>
      <c r="C52" s="16"/>
      <c r="D52" s="23"/>
      <c r="E52" s="23"/>
      <c r="F52" s="46"/>
      <c r="G52" s="46"/>
      <c r="H52" s="5"/>
    </row>
    <row r="53" spans="1:9" ht="31.5">
      <c r="A53" s="7"/>
      <c r="B53" s="15"/>
      <c r="C53" s="47" t="s">
        <v>25</v>
      </c>
      <c r="D53" s="47"/>
      <c r="E53" s="18" t="str">
        <f>E7</f>
        <v>2022 Projected Data </v>
      </c>
      <c r="F53" s="18" t="str">
        <f>F7</f>
        <v>2020 Actual Data</v>
      </c>
      <c r="G53" s="18" t="str">
        <f>G7</f>
        <v>Dollar Difference</v>
      </c>
      <c r="H53" s="19" t="s">
        <v>7</v>
      </c>
      <c r="I53" s="20" t="s">
        <v>8</v>
      </c>
    </row>
    <row r="54" spans="1:8" ht="15">
      <c r="A54" s="14" t="str">
        <f>A7</f>
        <v>Line</v>
      </c>
      <c r="B54" s="15"/>
      <c r="C54" s="16"/>
      <c r="D54" s="48"/>
      <c r="E54" s="48"/>
      <c r="G54" s="46"/>
      <c r="H54" s="5"/>
    </row>
    <row r="55" spans="1:8" ht="15.75" thickBot="1">
      <c r="A55" s="21" t="str">
        <f>A8</f>
        <v>No.</v>
      </c>
      <c r="B55" s="15"/>
      <c r="D55" s="23"/>
      <c r="E55" s="23"/>
      <c r="G55" s="46"/>
      <c r="H55" s="49"/>
    </row>
    <row r="56" spans="1:8" ht="15">
      <c r="A56" s="14">
        <f>+A37+1</f>
        <v>16</v>
      </c>
      <c r="B56" s="15"/>
      <c r="C56" s="16" t="s">
        <v>26</v>
      </c>
      <c r="D56" s="23"/>
      <c r="E56" s="23"/>
      <c r="G56" s="46"/>
      <c r="H56" s="5"/>
    </row>
    <row r="57" spans="1:8" ht="15">
      <c r="A57" s="45">
        <f>+A56+1</f>
        <v>17</v>
      </c>
      <c r="B57" s="50"/>
      <c r="C57" s="51" t="s">
        <v>27</v>
      </c>
      <c r="D57" s="52" t="s">
        <v>28</v>
      </c>
      <c r="E57" s="24">
        <v>2903120661.9979477</v>
      </c>
      <c r="F57" s="24">
        <v>2777497834.627692</v>
      </c>
      <c r="G57" s="24">
        <f>E57-F57</f>
        <v>125622827.37025547</v>
      </c>
      <c r="H57" s="25">
        <f>(E57/F57)-1</f>
        <v>0.045228775988260805</v>
      </c>
    </row>
    <row r="58" spans="1:9" ht="15">
      <c r="A58" s="45">
        <f>+A57+1</f>
        <v>18</v>
      </c>
      <c r="B58" s="50"/>
      <c r="C58" s="16" t="s">
        <v>29</v>
      </c>
      <c r="D58" s="23" t="s">
        <v>30</v>
      </c>
      <c r="E58" s="24">
        <v>50455737.57125799</v>
      </c>
      <c r="F58" s="24">
        <v>42130066.43701295</v>
      </c>
      <c r="G58" s="24">
        <f>E58-F58</f>
        <v>8325671.1342450455</v>
      </c>
      <c r="H58" s="25">
        <f>(E58/F58)-1</f>
        <v>0.19761827688291067</v>
      </c>
      <c r="I58" s="31"/>
    </row>
    <row r="59" spans="1:14" ht="15.75" thickBot="1">
      <c r="A59" s="45">
        <f>+A58+1</f>
        <v>19</v>
      </c>
      <c r="B59" s="50"/>
      <c r="C59" s="16" t="s">
        <v>31</v>
      </c>
      <c r="D59" s="23" t="s">
        <v>30</v>
      </c>
      <c r="E59" s="53">
        <v>26830030.454722088</v>
      </c>
      <c r="F59" s="53">
        <v>21042694.115134764</v>
      </c>
      <c r="G59" s="53">
        <f>E59-F59</f>
        <v>5787336.339587323</v>
      </c>
      <c r="H59" s="54">
        <f>(E59/F59)-1</f>
        <v>0.275028297608757</v>
      </c>
      <c r="J59" s="55"/>
      <c r="K59" s="55"/>
      <c r="L59" s="31"/>
      <c r="M59" s="31"/>
      <c r="N59" s="31"/>
    </row>
    <row r="60" spans="1:14" ht="15">
      <c r="A60" s="45">
        <f>+A59+1</f>
        <v>20</v>
      </c>
      <c r="B60" s="50"/>
      <c r="C60" s="16" t="s">
        <v>32</v>
      </c>
      <c r="D60" s="28"/>
      <c r="E60" s="24">
        <v>2980406430.0239277</v>
      </c>
      <c r="F60" s="24">
        <v>2840670595.17984</v>
      </c>
      <c r="G60" s="24">
        <f>E60-F60</f>
        <v>139735834.8440876</v>
      </c>
      <c r="H60" s="25">
        <f>(E60/F60)-1</f>
        <v>0.04919114348604747</v>
      </c>
      <c r="I60" s="7" t="s">
        <v>140</v>
      </c>
      <c r="J60" s="55"/>
      <c r="K60" s="55"/>
      <c r="L60" s="31"/>
      <c r="M60" s="31"/>
      <c r="N60" s="31"/>
    </row>
    <row r="61" spans="1:14" ht="15">
      <c r="A61" s="45"/>
      <c r="B61" s="15"/>
      <c r="C61" s="16"/>
      <c r="E61" s="24"/>
      <c r="F61" s="24"/>
      <c r="G61" s="56"/>
      <c r="H61" s="57"/>
      <c r="I61" s="55"/>
      <c r="J61" s="55"/>
      <c r="K61" s="55"/>
      <c r="L61" s="31"/>
      <c r="M61" s="31"/>
      <c r="N61" s="31"/>
    </row>
    <row r="62" spans="1:14" ht="15">
      <c r="A62" s="14">
        <f>+A60+1</f>
        <v>21</v>
      </c>
      <c r="B62" s="15"/>
      <c r="C62" s="16" t="s">
        <v>33</v>
      </c>
      <c r="D62" s="28"/>
      <c r="E62" s="24"/>
      <c r="F62" s="24"/>
      <c r="G62" s="56"/>
      <c r="H62" s="57"/>
      <c r="I62" s="31"/>
      <c r="J62" s="31"/>
      <c r="K62" s="31"/>
      <c r="L62" s="31"/>
      <c r="M62" s="31"/>
      <c r="N62" s="31"/>
    </row>
    <row r="63" spans="1:14" ht="15">
      <c r="A63" s="45">
        <f>+A62+1</f>
        <v>22</v>
      </c>
      <c r="B63" s="50"/>
      <c r="C63" s="51" t="str">
        <f>C57</f>
        <v>  Transmission</v>
      </c>
      <c r="D63" s="52" t="str">
        <f>+D57</f>
        <v>TP</v>
      </c>
      <c r="E63" s="24">
        <v>763118979.3298326</v>
      </c>
      <c r="F63" s="24">
        <v>669186013.2589629</v>
      </c>
      <c r="G63" s="24">
        <f>E63-F63</f>
        <v>93932966.07086968</v>
      </c>
      <c r="H63" s="25">
        <f>(E63/F63)-1</f>
        <v>0.14036899189421548</v>
      </c>
      <c r="J63" s="31"/>
      <c r="K63" s="31"/>
      <c r="L63" s="31"/>
      <c r="M63" s="31"/>
      <c r="N63" s="31"/>
    </row>
    <row r="64" spans="1:14" ht="15">
      <c r="A64" s="45">
        <f>+A63+1</f>
        <v>23</v>
      </c>
      <c r="B64" s="50"/>
      <c r="C64" s="16" t="str">
        <f>+C58</f>
        <v>  General Plant   </v>
      </c>
      <c r="D64" s="23" t="str">
        <f>+D58</f>
        <v>W/S</v>
      </c>
      <c r="E64" s="24">
        <v>18334314.65408542</v>
      </c>
      <c r="F64" s="24">
        <v>16261899.423232147</v>
      </c>
      <c r="G64" s="24">
        <f>E64-F64</f>
        <v>2072415.2308532726</v>
      </c>
      <c r="H64" s="25">
        <f>(E64/F64)-1</f>
        <v>0.12743992426201878</v>
      </c>
      <c r="I64" s="29"/>
      <c r="J64" s="31"/>
      <c r="K64" s="31"/>
      <c r="L64" s="31"/>
      <c r="M64" s="31"/>
      <c r="N64" s="31"/>
    </row>
    <row r="65" spans="1:14" ht="15.75" thickBot="1">
      <c r="A65" s="45">
        <f>+A64+1</f>
        <v>24</v>
      </c>
      <c r="B65" s="50"/>
      <c r="C65" s="16" t="str">
        <f>+C59</f>
        <v>  Intangible Plant</v>
      </c>
      <c r="D65" s="23" t="str">
        <f>+D59</f>
        <v>W/S</v>
      </c>
      <c r="E65" s="53">
        <v>16193967.02864529</v>
      </c>
      <c r="F65" s="53">
        <v>13612122.216460863</v>
      </c>
      <c r="G65" s="53">
        <f>E65-F65</f>
        <v>2581844.812184427</v>
      </c>
      <c r="H65" s="54">
        <f>(E65/F65)-1</f>
        <v>0.18967246775541402</v>
      </c>
      <c r="I65" s="29"/>
      <c r="J65" s="31"/>
      <c r="K65" s="31"/>
      <c r="L65" s="31"/>
      <c r="M65" s="31"/>
      <c r="N65" s="31"/>
    </row>
    <row r="66" spans="1:14" ht="15">
      <c r="A66" s="45">
        <f>+A65+1</f>
        <v>25</v>
      </c>
      <c r="B66" s="50"/>
      <c r="C66" s="16" t="s">
        <v>34</v>
      </c>
      <c r="D66" s="28"/>
      <c r="E66" s="24">
        <v>797647261.0125632</v>
      </c>
      <c r="F66" s="24">
        <v>699060034.8986559</v>
      </c>
      <c r="G66" s="24">
        <f>E66-F66</f>
        <v>98587226.11390734</v>
      </c>
      <c r="H66" s="25">
        <f>(E66/F66)-1</f>
        <v>0.1410282682347872</v>
      </c>
      <c r="I66" s="7" t="s">
        <v>141</v>
      </c>
      <c r="J66" s="31"/>
      <c r="K66" s="31"/>
      <c r="L66" s="31"/>
      <c r="M66" s="31"/>
      <c r="N66" s="31"/>
    </row>
    <row r="67" spans="1:14" ht="15">
      <c r="A67" s="14"/>
      <c r="B67" s="15"/>
      <c r="C67" s="2"/>
      <c r="D67" s="28"/>
      <c r="E67" s="24"/>
      <c r="F67" s="24"/>
      <c r="G67" s="24"/>
      <c r="H67" s="57"/>
      <c r="I67" s="31"/>
      <c r="J67" s="31"/>
      <c r="K67" s="31"/>
      <c r="L67" s="31"/>
      <c r="M67" s="31"/>
      <c r="N67" s="31"/>
    </row>
    <row r="68" spans="1:14" ht="15">
      <c r="A68" s="14">
        <f>+A66+1</f>
        <v>26</v>
      </c>
      <c r="B68" s="15"/>
      <c r="C68" s="16" t="s">
        <v>35</v>
      </c>
      <c r="D68" s="28"/>
      <c r="E68" s="24"/>
      <c r="F68" s="24"/>
      <c r="G68" s="56"/>
      <c r="H68" s="57"/>
      <c r="I68" s="31"/>
      <c r="J68" s="31"/>
      <c r="K68" s="31"/>
      <c r="L68" s="31"/>
      <c r="M68" s="31"/>
      <c r="N68" s="31"/>
    </row>
    <row r="69" spans="1:14" ht="15">
      <c r="A69" s="45">
        <f>+A68+1</f>
        <v>27</v>
      </c>
      <c r="B69" s="50"/>
      <c r="C69" s="16" t="str">
        <f>+C63</f>
        <v>  Transmission</v>
      </c>
      <c r="D69" s="23"/>
      <c r="E69" s="24">
        <v>2140001682.6681151</v>
      </c>
      <c r="F69" s="24">
        <v>2108311821.3687294</v>
      </c>
      <c r="G69" s="24">
        <f>E69-F69</f>
        <v>31689861.299385786</v>
      </c>
      <c r="H69" s="25">
        <f>(E69/F69)-1</f>
        <v>0.01503091761768549</v>
      </c>
      <c r="J69" s="31"/>
      <c r="K69" s="31"/>
      <c r="L69" s="31"/>
      <c r="M69" s="31"/>
      <c r="N69" s="31"/>
    </row>
    <row r="70" spans="1:14" ht="15">
      <c r="A70" s="45">
        <f>+A69+1</f>
        <v>28</v>
      </c>
      <c r="B70" s="50"/>
      <c r="C70" s="16" t="str">
        <f>+C64</f>
        <v>  General Plant   </v>
      </c>
      <c r="D70" s="28"/>
      <c r="E70" s="24">
        <v>32121422.917172574</v>
      </c>
      <c r="F70" s="24">
        <v>25868167.013780802</v>
      </c>
      <c r="G70" s="24">
        <f>E70-F70</f>
        <v>6253255.903391771</v>
      </c>
      <c r="H70" s="25">
        <f>(E70/F70)-1</f>
        <v>0.2417355624795703</v>
      </c>
      <c r="I70" s="29"/>
      <c r="J70" s="31"/>
      <c r="K70" s="31"/>
      <c r="L70" s="31"/>
      <c r="M70" s="31"/>
      <c r="N70" s="31"/>
    </row>
    <row r="71" spans="1:14" ht="15.75" thickBot="1">
      <c r="A71" s="45">
        <f>+A70+1</f>
        <v>29</v>
      </c>
      <c r="B71" s="50"/>
      <c r="C71" s="16" t="str">
        <f>+C65</f>
        <v>  Intangible Plant</v>
      </c>
      <c r="D71" s="28"/>
      <c r="E71" s="53">
        <v>10636063.426076798</v>
      </c>
      <c r="F71" s="53">
        <v>7430571.898673901</v>
      </c>
      <c r="G71" s="53">
        <f>E71-F71</f>
        <v>3205491.5274028964</v>
      </c>
      <c r="H71" s="58">
        <f>(E71/F71)-1</f>
        <v>0.4313923034611864</v>
      </c>
      <c r="I71" s="29"/>
      <c r="J71" s="31"/>
      <c r="K71" s="31"/>
      <c r="L71" s="31"/>
      <c r="M71" s="31"/>
      <c r="N71" s="31"/>
    </row>
    <row r="72" spans="1:14" ht="15">
      <c r="A72" s="45">
        <f>+A71+1</f>
        <v>30</v>
      </c>
      <c r="B72" s="50"/>
      <c r="C72" s="16" t="s">
        <v>36</v>
      </c>
      <c r="D72" s="28"/>
      <c r="E72" s="24">
        <v>2182759169.0113645</v>
      </c>
      <c r="F72" s="24">
        <v>2141610560.2811842</v>
      </c>
      <c r="G72" s="24">
        <f>E72-F72</f>
        <v>41148608.73018026</v>
      </c>
      <c r="H72" s="25">
        <f>(E72/F72)-1</f>
        <v>0.019213861517743736</v>
      </c>
      <c r="J72" s="31"/>
      <c r="K72" s="31"/>
      <c r="L72" s="31"/>
      <c r="M72" s="31"/>
      <c r="N72" s="31"/>
    </row>
    <row r="73" spans="1:14" ht="15">
      <c r="A73" s="14"/>
      <c r="B73" s="15"/>
      <c r="C73" s="2"/>
      <c r="D73" s="28"/>
      <c r="E73" s="24"/>
      <c r="F73" s="24"/>
      <c r="G73" s="56"/>
      <c r="H73" s="57"/>
      <c r="I73" s="59"/>
      <c r="J73" s="31"/>
      <c r="K73" s="31"/>
      <c r="L73" s="31"/>
      <c r="M73" s="31"/>
      <c r="N73" s="31"/>
    </row>
    <row r="74" spans="1:14" ht="15">
      <c r="A74" s="14">
        <f>+A72+1</f>
        <v>31</v>
      </c>
      <c r="B74" s="15"/>
      <c r="C74" s="16" t="s">
        <v>37</v>
      </c>
      <c r="D74" s="28"/>
      <c r="E74" s="24"/>
      <c r="F74" s="24"/>
      <c r="G74" s="56"/>
      <c r="H74" s="57"/>
      <c r="I74" s="59"/>
      <c r="J74" s="31"/>
      <c r="K74" s="31"/>
      <c r="L74" s="31"/>
      <c r="M74" s="31"/>
      <c r="N74" s="31"/>
    </row>
    <row r="75" spans="1:14" ht="15">
      <c r="A75" s="45">
        <f>+A74+1</f>
        <v>32</v>
      </c>
      <c r="B75" s="50"/>
      <c r="C75" s="16" t="s">
        <v>38</v>
      </c>
      <c r="D75" s="28"/>
      <c r="E75" s="24">
        <v>0</v>
      </c>
      <c r="F75" s="24">
        <v>0</v>
      </c>
      <c r="G75" s="24">
        <f>E75-F75</f>
        <v>0</v>
      </c>
      <c r="H75" s="57"/>
      <c r="I75" s="59"/>
      <c r="J75" s="31"/>
      <c r="K75" s="31"/>
      <c r="L75" s="31"/>
      <c r="M75" s="31"/>
      <c r="N75" s="31"/>
    </row>
    <row r="76" spans="1:14" ht="15">
      <c r="A76" s="45">
        <f aca="true" t="shared" si="0" ref="A76:A83">+A75+1</f>
        <v>33</v>
      </c>
      <c r="B76" s="50"/>
      <c r="C76" s="16" t="s">
        <v>39</v>
      </c>
      <c r="D76" s="16"/>
      <c r="E76" s="24">
        <v>-278425208.686658</v>
      </c>
      <c r="F76" s="24">
        <v>-291724511.04106164</v>
      </c>
      <c r="G76" s="24">
        <f aca="true" t="shared" si="1" ref="G76:G83">E76-F76</f>
        <v>13299302.354403615</v>
      </c>
      <c r="H76" s="25">
        <f aca="true" t="shared" si="2" ref="H76:H82">(E76/F76)-1</f>
        <v>-0.045588566784954376</v>
      </c>
      <c r="I76" s="29" t="s">
        <v>142</v>
      </c>
      <c r="J76" s="31"/>
      <c r="K76" s="31"/>
      <c r="L76" s="31"/>
      <c r="M76" s="31"/>
      <c r="N76" s="31"/>
    </row>
    <row r="77" spans="1:14" ht="15">
      <c r="A77" s="45">
        <f t="shared" si="0"/>
        <v>34</v>
      </c>
      <c r="B77" s="50"/>
      <c r="C77" s="16" t="s">
        <v>40</v>
      </c>
      <c r="D77" s="28"/>
      <c r="E77" s="24">
        <v>-202072.02127363</v>
      </c>
      <c r="F77" s="24">
        <v>-208042.713125595</v>
      </c>
      <c r="G77" s="24">
        <f t="shared" si="1"/>
        <v>5970.691851965006</v>
      </c>
      <c r="H77" s="25">
        <f t="shared" si="2"/>
        <v>-0.028699355830648643</v>
      </c>
      <c r="I77" s="29"/>
      <c r="J77" s="31"/>
      <c r="K77" s="31"/>
      <c r="L77" s="31"/>
      <c r="M77" s="31"/>
      <c r="N77" s="31"/>
    </row>
    <row r="78" spans="1:14" ht="15">
      <c r="A78" s="45">
        <f t="shared" si="0"/>
        <v>35</v>
      </c>
      <c r="B78" s="50"/>
      <c r="C78" s="16" t="s">
        <v>41</v>
      </c>
      <c r="D78" s="28"/>
      <c r="E78" s="24">
        <v>761063.7153109385</v>
      </c>
      <c r="F78" s="24">
        <v>762371.453468523</v>
      </c>
      <c r="G78" s="24">
        <f t="shared" si="1"/>
        <v>-1307.7381575844483</v>
      </c>
      <c r="H78" s="25">
        <f t="shared" si="2"/>
        <v>-0.0017153556204586584</v>
      </c>
      <c r="I78" s="29"/>
      <c r="J78" s="31"/>
      <c r="K78" s="31"/>
      <c r="L78" s="31"/>
      <c r="M78" s="31"/>
      <c r="N78" s="31"/>
    </row>
    <row r="79" spans="1:14" ht="15">
      <c r="A79" s="45">
        <f t="shared" si="0"/>
        <v>36</v>
      </c>
      <c r="B79" s="50"/>
      <c r="C79" s="2" t="s">
        <v>42</v>
      </c>
      <c r="D79" s="28"/>
      <c r="E79" s="24">
        <v>0</v>
      </c>
      <c r="F79" s="24">
        <v>0</v>
      </c>
      <c r="G79" s="24">
        <f t="shared" si="1"/>
        <v>0</v>
      </c>
      <c r="H79" s="25">
        <v>0</v>
      </c>
      <c r="I79" s="31"/>
      <c r="J79" s="31"/>
      <c r="K79" s="31"/>
      <c r="L79" s="31"/>
      <c r="M79" s="31"/>
      <c r="N79" s="31"/>
    </row>
    <row r="80" spans="1:14" ht="15">
      <c r="A80" s="45" t="s">
        <v>43</v>
      </c>
      <c r="B80" s="50"/>
      <c r="C80" s="60" t="s">
        <v>44</v>
      </c>
      <c r="D80" s="28"/>
      <c r="E80" s="24">
        <v>-138498208.93184915</v>
      </c>
      <c r="F80" s="24">
        <v>-144529908.27428964</v>
      </c>
      <c r="G80" s="24">
        <f t="shared" si="1"/>
        <v>6031699.342440486</v>
      </c>
      <c r="H80" s="25">
        <f t="shared" si="2"/>
        <v>-0.04173322611534147</v>
      </c>
      <c r="I80" s="29"/>
      <c r="J80" s="31"/>
      <c r="K80" s="31"/>
      <c r="L80" s="31"/>
      <c r="M80" s="31"/>
      <c r="N80" s="31"/>
    </row>
    <row r="81" spans="1:14" ht="15">
      <c r="A81" s="45" t="s">
        <v>45</v>
      </c>
      <c r="B81" s="50"/>
      <c r="C81" s="60" t="s">
        <v>46</v>
      </c>
      <c r="D81" s="28"/>
      <c r="E81" s="24">
        <v>651241.3666976723</v>
      </c>
      <c r="F81" s="24">
        <v>650050.6980593931</v>
      </c>
      <c r="G81" s="24">
        <f t="shared" si="1"/>
        <v>1190.6686382791959</v>
      </c>
      <c r="H81" s="25">
        <f t="shared" si="2"/>
        <v>0.0018316550414201327</v>
      </c>
      <c r="I81" s="29"/>
      <c r="J81" s="31"/>
      <c r="K81" s="31"/>
      <c r="L81" s="31"/>
      <c r="M81" s="31"/>
      <c r="N81" s="31"/>
    </row>
    <row r="82" spans="1:14" ht="15.75" thickBot="1">
      <c r="A82" s="45">
        <f>+A79+1</f>
        <v>37</v>
      </c>
      <c r="B82" s="50"/>
      <c r="C82" s="2" t="s">
        <v>47</v>
      </c>
      <c r="D82" s="23" t="s">
        <v>12</v>
      </c>
      <c r="E82" s="53">
        <v>-2594109.1172578507</v>
      </c>
      <c r="F82" s="53">
        <v>-2589366.291436059</v>
      </c>
      <c r="G82" s="53">
        <f t="shared" si="1"/>
        <v>-4742.8258217917755</v>
      </c>
      <c r="H82" s="54">
        <f t="shared" si="2"/>
        <v>0.0018316550414199106</v>
      </c>
      <c r="I82" s="29"/>
      <c r="J82" s="31"/>
      <c r="K82" s="31"/>
      <c r="L82" s="31"/>
      <c r="M82" s="31"/>
      <c r="N82" s="31"/>
    </row>
    <row r="83" spans="1:9" ht="15">
      <c r="A83" s="45">
        <f t="shared" si="0"/>
        <v>38</v>
      </c>
      <c r="B83" s="50"/>
      <c r="C83" s="16" t="s">
        <v>48</v>
      </c>
      <c r="D83" s="23"/>
      <c r="E83" s="24">
        <v>-418307293.67503</v>
      </c>
      <c r="F83" s="24">
        <v>-437639406.1683851</v>
      </c>
      <c r="G83" s="24">
        <f t="shared" si="1"/>
        <v>19332112.493355095</v>
      </c>
      <c r="H83" s="25">
        <f>(E83/F83)-1</f>
        <v>-0.04417361010200471</v>
      </c>
      <c r="I83" s="29" t="s">
        <v>143</v>
      </c>
    </row>
    <row r="84" spans="1:9" ht="15">
      <c r="A84" s="45"/>
      <c r="B84" s="50"/>
      <c r="C84" s="16"/>
      <c r="D84" s="23"/>
      <c r="E84" s="24"/>
      <c r="F84" s="24"/>
      <c r="G84" s="56"/>
      <c r="H84" s="57"/>
      <c r="I84" s="61"/>
    </row>
    <row r="85" spans="1:8" ht="15">
      <c r="A85" s="45">
        <f>+A83+1</f>
        <v>39</v>
      </c>
      <c r="B85" s="15"/>
      <c r="C85" s="2" t="s">
        <v>49</v>
      </c>
      <c r="D85" s="23" t="s">
        <v>12</v>
      </c>
      <c r="E85" s="24">
        <v>0</v>
      </c>
      <c r="F85" s="24">
        <v>0</v>
      </c>
      <c r="G85" s="24">
        <f>E85-F85</f>
        <v>0</v>
      </c>
      <c r="H85" s="25">
        <v>0</v>
      </c>
    </row>
    <row r="86" spans="1:8" ht="15">
      <c r="A86" s="45">
        <f>+A85+1</f>
        <v>40</v>
      </c>
      <c r="B86" s="15"/>
      <c r="C86" s="2" t="s">
        <v>50</v>
      </c>
      <c r="D86" s="23" t="s">
        <v>12</v>
      </c>
      <c r="E86" s="24">
        <v>0</v>
      </c>
      <c r="F86" s="24">
        <v>0</v>
      </c>
      <c r="G86" s="24">
        <f aca="true" t="shared" si="3" ref="G86:G93">E86-F86</f>
        <v>0</v>
      </c>
      <c r="H86" s="25">
        <v>0</v>
      </c>
    </row>
    <row r="87" spans="1:9" ht="15">
      <c r="A87" s="45">
        <f>+A86+1</f>
        <v>41</v>
      </c>
      <c r="B87" s="15"/>
      <c r="C87" s="16" t="s">
        <v>51</v>
      </c>
      <c r="D87" s="23" t="str">
        <f>+D63</f>
        <v>TP</v>
      </c>
      <c r="E87" s="24">
        <v>618774.8626376739</v>
      </c>
      <c r="F87" s="24">
        <v>617643.552710551</v>
      </c>
      <c r="G87" s="24">
        <f t="shared" si="3"/>
        <v>1131.3099271229003</v>
      </c>
      <c r="H87" s="25">
        <f>(E87/F87)-1</f>
        <v>0.0018316550414201327</v>
      </c>
      <c r="I87" s="29"/>
    </row>
    <row r="88" spans="1:8" ht="15">
      <c r="A88" s="14"/>
      <c r="B88" s="15"/>
      <c r="C88" s="16"/>
      <c r="D88" s="23"/>
      <c r="E88" s="24"/>
      <c r="F88" s="24"/>
      <c r="G88" s="24">
        <f t="shared" si="3"/>
        <v>0</v>
      </c>
      <c r="H88" s="57"/>
    </row>
    <row r="89" spans="1:8" ht="15">
      <c r="A89" s="14">
        <f>+A87+1</f>
        <v>42</v>
      </c>
      <c r="B89" s="15"/>
      <c r="C89" s="16" t="s">
        <v>52</v>
      </c>
      <c r="D89" s="23"/>
      <c r="E89" s="24"/>
      <c r="F89" s="24"/>
      <c r="G89" s="24">
        <f t="shared" si="3"/>
        <v>0</v>
      </c>
      <c r="H89" s="57"/>
    </row>
    <row r="90" spans="1:8" ht="15">
      <c r="A90" s="45">
        <f>+A89+1</f>
        <v>43</v>
      </c>
      <c r="B90" s="50"/>
      <c r="C90" s="16" t="s">
        <v>53</v>
      </c>
      <c r="D90" s="23"/>
      <c r="E90" s="24">
        <v>3834665.2204704387</v>
      </c>
      <c r="F90" s="24">
        <v>3830253.232634651</v>
      </c>
      <c r="G90" s="24">
        <f t="shared" si="3"/>
        <v>4411.987835787702</v>
      </c>
      <c r="H90" s="25">
        <f aca="true" t="shared" si="4" ref="H90:H95">(E90/F90)-1</f>
        <v>0.001151878888371316</v>
      </c>
    </row>
    <row r="91" spans="1:9" ht="15">
      <c r="A91" s="45">
        <f>+A90+1</f>
        <v>44</v>
      </c>
      <c r="B91" s="50"/>
      <c r="C91" s="16" t="s">
        <v>54</v>
      </c>
      <c r="D91" s="23" t="s">
        <v>28</v>
      </c>
      <c r="E91" s="24">
        <v>6052359.385177729</v>
      </c>
      <c r="F91" s="24">
        <v>6041293.818897645</v>
      </c>
      <c r="G91" s="24">
        <f t="shared" si="3"/>
        <v>11065.56628008373</v>
      </c>
      <c r="H91" s="25">
        <f t="shared" si="4"/>
        <v>0.0018316550414201327</v>
      </c>
      <c r="I91" s="29"/>
    </row>
    <row r="92" spans="1:9" ht="15.75" thickBot="1">
      <c r="A92" s="45">
        <f>A91+1</f>
        <v>45</v>
      </c>
      <c r="B92" s="50"/>
      <c r="C92" s="16" t="s">
        <v>55</v>
      </c>
      <c r="D92" s="23" t="s">
        <v>56</v>
      </c>
      <c r="E92" s="53">
        <v>1975182.3373262796</v>
      </c>
      <c r="F92" s="53">
        <v>2061862.9623513275</v>
      </c>
      <c r="G92" s="53">
        <f t="shared" si="3"/>
        <v>-86680.62502504792</v>
      </c>
      <c r="H92" s="54">
        <f t="shared" si="4"/>
        <v>-0.04203995445274322</v>
      </c>
      <c r="I92" s="29"/>
    </row>
    <row r="93" spans="1:9" ht="15">
      <c r="A93" s="45">
        <f>+A92+1</f>
        <v>46</v>
      </c>
      <c r="B93" s="50"/>
      <c r="C93" s="16" t="s">
        <v>57</v>
      </c>
      <c r="D93" s="28"/>
      <c r="E93" s="24">
        <v>11862206.942974446</v>
      </c>
      <c r="F93" s="24">
        <v>11933410.013883624</v>
      </c>
      <c r="G93" s="24">
        <f t="shared" si="3"/>
        <v>-71203.07090917788</v>
      </c>
      <c r="H93" s="25">
        <f t="shared" si="4"/>
        <v>-0.005966699445199564</v>
      </c>
      <c r="I93" s="29"/>
    </row>
    <row r="94" spans="1:8" ht="15">
      <c r="A94" s="14"/>
      <c r="B94" s="15"/>
      <c r="C94" s="16"/>
      <c r="D94" s="28"/>
      <c r="E94" s="38"/>
      <c r="F94" s="38"/>
      <c r="G94" s="24"/>
      <c r="H94" s="57"/>
    </row>
    <row r="95" spans="1:8" ht="15">
      <c r="A95" s="14">
        <f>+A93+1</f>
        <v>47</v>
      </c>
      <c r="B95" s="15"/>
      <c r="C95" s="16" t="str">
        <f>"RATE BASE  (sum lns "&amp;A72&amp;", "&amp;A83&amp;", "&amp;A85&amp;", "&amp;A87&amp;", "&amp;A93&amp;")"</f>
        <v>RATE BASE  (sum lns 30, 38, 39, 41, 46)</v>
      </c>
      <c r="D95" s="28"/>
      <c r="E95" s="24">
        <v>1776932857.1419466</v>
      </c>
      <c r="F95" s="24">
        <v>1716522207.6793933</v>
      </c>
      <c r="G95" s="24">
        <f>F95-E95</f>
        <v>-60410649.46255326</v>
      </c>
      <c r="H95" s="25">
        <f t="shared" si="4"/>
        <v>0.035193631164390116</v>
      </c>
    </row>
    <row r="96" spans="1:8" ht="15">
      <c r="A96" s="14"/>
      <c r="B96" s="15"/>
      <c r="C96" s="16"/>
      <c r="D96" s="28"/>
      <c r="E96" s="28"/>
      <c r="G96" s="46"/>
      <c r="H96" s="5"/>
    </row>
    <row r="97" spans="1:8" ht="15">
      <c r="A97" s="14"/>
      <c r="B97" s="15"/>
      <c r="C97" s="16"/>
      <c r="D97" s="28"/>
      <c r="E97" s="28"/>
      <c r="F97" s="46"/>
      <c r="G97" s="46"/>
      <c r="H97" s="5"/>
    </row>
    <row r="98" spans="1:8" ht="15">
      <c r="A98" s="14"/>
      <c r="B98" s="15"/>
      <c r="C98" s="16"/>
      <c r="D98" s="28"/>
      <c r="E98" s="28"/>
      <c r="F98" s="46"/>
      <c r="G98" s="46"/>
      <c r="H98" s="5"/>
    </row>
    <row r="99" spans="1:8" ht="15">
      <c r="A99" s="14"/>
      <c r="B99" s="15"/>
      <c r="C99" s="16"/>
      <c r="D99" s="28"/>
      <c r="E99" s="28"/>
      <c r="F99" s="46"/>
      <c r="G99" s="46"/>
      <c r="H99" s="5"/>
    </row>
    <row r="100" spans="1:8" ht="15">
      <c r="A100" s="14"/>
      <c r="B100" s="15"/>
      <c r="C100" s="16"/>
      <c r="D100" s="28"/>
      <c r="E100" s="28"/>
      <c r="F100" s="46"/>
      <c r="G100" s="46"/>
      <c r="H100" s="5"/>
    </row>
    <row r="101" spans="1:8" ht="15">
      <c r="A101" s="14"/>
      <c r="B101" s="15"/>
      <c r="C101" s="16"/>
      <c r="D101" s="28"/>
      <c r="E101" s="28"/>
      <c r="F101" s="46"/>
      <c r="G101" s="46"/>
      <c r="H101" s="5"/>
    </row>
    <row r="102" spans="1:8" ht="15">
      <c r="A102" s="14"/>
      <c r="B102" s="15"/>
      <c r="C102" s="16"/>
      <c r="D102" s="23"/>
      <c r="E102" s="23"/>
      <c r="F102" s="46"/>
      <c r="G102" s="46"/>
      <c r="H102" s="5"/>
    </row>
    <row r="103" spans="1:8" ht="15">
      <c r="A103" s="14"/>
      <c r="B103" s="15"/>
      <c r="C103" s="16"/>
      <c r="D103" s="9"/>
      <c r="E103" s="9"/>
      <c r="F103" s="46"/>
      <c r="G103" s="46"/>
      <c r="H103" s="5"/>
    </row>
    <row r="104" spans="1:8" ht="15">
      <c r="A104" s="14"/>
      <c r="B104" s="15"/>
      <c r="C104" s="16"/>
      <c r="D104" s="62"/>
      <c r="E104" s="62"/>
      <c r="F104" s="63"/>
      <c r="G104" s="63"/>
      <c r="H104" s="5"/>
    </row>
    <row r="105" spans="1:9" ht="15.75">
      <c r="A105" s="1"/>
      <c r="B105" s="2"/>
      <c r="C105" s="3"/>
      <c r="D105" s="4"/>
      <c r="E105" s="4"/>
      <c r="F105" s="2"/>
      <c r="G105" s="2"/>
      <c r="H105" s="5"/>
      <c r="I105" s="6" t="s">
        <v>58</v>
      </c>
    </row>
    <row r="106" spans="1:9" ht="18">
      <c r="A106" s="112" t="s">
        <v>1</v>
      </c>
      <c r="B106" s="112"/>
      <c r="C106" s="112"/>
      <c r="D106" s="112"/>
      <c r="E106" s="112"/>
      <c r="F106" s="112"/>
      <c r="G106" s="112"/>
      <c r="H106" s="112"/>
      <c r="I106" s="112"/>
    </row>
    <row r="107" spans="1:7" ht="15">
      <c r="A107" s="1"/>
      <c r="B107" s="2"/>
      <c r="C107" s="8"/>
      <c r="D107" s="9"/>
      <c r="E107" s="9"/>
      <c r="F107" s="8"/>
      <c r="G107" s="8"/>
    </row>
    <row r="108" spans="1:9" ht="15">
      <c r="A108" s="113" t="str">
        <f>A4</f>
        <v>Comparison - 2022 Projected Data to 2020 Actual Data</v>
      </c>
      <c r="B108" s="113"/>
      <c r="C108" s="113"/>
      <c r="D108" s="113"/>
      <c r="E108" s="113"/>
      <c r="F108" s="113"/>
      <c r="G108" s="113"/>
      <c r="H108" s="113"/>
      <c r="I108" s="113"/>
    </row>
    <row r="109" spans="1:9" ht="15">
      <c r="A109" s="43"/>
      <c r="B109" s="43"/>
      <c r="C109" s="43"/>
      <c r="D109" s="43"/>
      <c r="E109" s="43"/>
      <c r="F109" s="43"/>
      <c r="G109" s="43"/>
      <c r="H109" s="43"/>
      <c r="I109" s="43"/>
    </row>
    <row r="110" spans="1:12" ht="15.75">
      <c r="A110" s="7"/>
      <c r="B110" s="2"/>
      <c r="C110" s="15"/>
      <c r="D110" s="15"/>
      <c r="E110" s="15"/>
      <c r="F110" s="46"/>
      <c r="G110" s="46"/>
      <c r="H110" s="5"/>
      <c r="I110" s="64"/>
      <c r="J110" s="65"/>
      <c r="K110" s="64"/>
      <c r="L110" s="31"/>
    </row>
    <row r="111" spans="1:12" ht="31.5">
      <c r="A111" s="45"/>
      <c r="B111" s="15"/>
      <c r="C111" s="66" t="s">
        <v>59</v>
      </c>
      <c r="D111" s="23"/>
      <c r="E111" s="67" t="str">
        <f>E7</f>
        <v>2022 Projected Data </v>
      </c>
      <c r="F111" s="18" t="str">
        <f>F7</f>
        <v>2020 Actual Data</v>
      </c>
      <c r="G111" s="18" t="str">
        <f>G7</f>
        <v>Dollar Difference</v>
      </c>
      <c r="H111" s="19" t="s">
        <v>7</v>
      </c>
      <c r="I111" s="20" t="s">
        <v>8</v>
      </c>
      <c r="J111" s="65"/>
      <c r="K111" s="64"/>
      <c r="L111" s="31"/>
    </row>
    <row r="112" spans="1:12" ht="15.75">
      <c r="A112" s="7"/>
      <c r="B112" s="15"/>
      <c r="C112" s="47" t="s">
        <v>60</v>
      </c>
      <c r="D112" s="68"/>
      <c r="E112" s="68"/>
      <c r="G112" s="69"/>
      <c r="H112" s="5"/>
      <c r="I112" s="64"/>
      <c r="J112" s="65"/>
      <c r="K112" s="64"/>
      <c r="L112" s="31"/>
    </row>
    <row r="113" spans="1:8" ht="15.75">
      <c r="A113" s="70" t="str">
        <f>A54</f>
        <v>Line</v>
      </c>
      <c r="B113" s="2"/>
      <c r="C113" s="16"/>
      <c r="D113" s="47"/>
      <c r="E113" s="47"/>
      <c r="G113" s="71"/>
      <c r="H113" s="5"/>
    </row>
    <row r="114" spans="1:8" ht="15.75" thickBot="1">
      <c r="A114" s="21" t="str">
        <f>A55</f>
        <v>No.</v>
      </c>
      <c r="B114" s="15"/>
      <c r="C114" s="16" t="s">
        <v>61</v>
      </c>
      <c r="D114" s="23"/>
      <c r="E114" s="23"/>
      <c r="G114" s="46"/>
      <c r="H114" s="5"/>
    </row>
    <row r="115" spans="1:11" ht="15">
      <c r="A115" s="14">
        <f>+A95+1</f>
        <v>48</v>
      </c>
      <c r="B115" s="15"/>
      <c r="C115" s="16" t="s">
        <v>62</v>
      </c>
      <c r="D115" s="23" t="s">
        <v>28</v>
      </c>
      <c r="E115" s="24">
        <v>17142038.02197703</v>
      </c>
      <c r="F115" s="24">
        <v>17110697.127321556</v>
      </c>
      <c r="G115" s="24">
        <f>E115-F115</f>
        <v>31340.89465547353</v>
      </c>
      <c r="H115" s="25">
        <f>(E115/F115)-1</f>
        <v>0.0018316550414203547</v>
      </c>
      <c r="I115" s="29"/>
      <c r="J115" s="31"/>
      <c r="K115" s="31"/>
    </row>
    <row r="116" spans="1:11" ht="15">
      <c r="A116" s="14"/>
      <c r="B116" s="15"/>
      <c r="C116" s="16"/>
      <c r="D116" s="23"/>
      <c r="E116" s="24"/>
      <c r="F116" s="24"/>
      <c r="G116" s="72"/>
      <c r="H116" s="25"/>
      <c r="I116" s="31"/>
      <c r="J116" s="31"/>
      <c r="K116" s="31"/>
    </row>
    <row r="117" spans="1:11" ht="15">
      <c r="A117" s="14">
        <f>+A115+1</f>
        <v>49</v>
      </c>
      <c r="B117" s="15"/>
      <c r="C117" s="16" t="s">
        <v>63</v>
      </c>
      <c r="D117" s="23" t="s">
        <v>64</v>
      </c>
      <c r="E117" s="24"/>
      <c r="F117" s="24"/>
      <c r="G117" s="73"/>
      <c r="H117" s="25"/>
      <c r="I117" s="31"/>
      <c r="J117" s="31"/>
      <c r="K117" s="31"/>
    </row>
    <row r="118" spans="1:11" ht="15">
      <c r="A118" s="14">
        <f>+A117+1</f>
        <v>50</v>
      </c>
      <c r="B118" s="15"/>
      <c r="C118" s="16" t="s">
        <v>65</v>
      </c>
      <c r="D118" s="23" t="s">
        <v>30</v>
      </c>
      <c r="E118" s="24">
        <v>10804484.767552044</v>
      </c>
      <c r="F118" s="24">
        <v>10784730.860900318</v>
      </c>
      <c r="G118" s="24">
        <f>E118-F118</f>
        <v>19753.906651725993</v>
      </c>
      <c r="H118" s="25">
        <f aca="true" t="shared" si="5" ref="H118:H129">(E118/F118)-1</f>
        <v>0.0018316550414199106</v>
      </c>
      <c r="I118" s="29"/>
      <c r="J118" s="31"/>
      <c r="K118" s="31"/>
    </row>
    <row r="119" spans="1:11" ht="15">
      <c r="A119" s="14">
        <f>+A118+1</f>
        <v>51</v>
      </c>
      <c r="B119" s="15"/>
      <c r="C119" s="16" t="s">
        <v>66</v>
      </c>
      <c r="D119" s="23" t="s">
        <v>56</v>
      </c>
      <c r="E119" s="24">
        <v>449192.7984162816</v>
      </c>
      <c r="F119" s="24">
        <v>468905.5670997946</v>
      </c>
      <c r="G119" s="24">
        <f aca="true" t="shared" si="6" ref="G119:G126">E119-F119</f>
        <v>-19712.768683513044</v>
      </c>
      <c r="H119" s="25">
        <f t="shared" si="5"/>
        <v>-0.04203995445274311</v>
      </c>
      <c r="I119" s="29" t="s">
        <v>143</v>
      </c>
      <c r="J119" s="31"/>
      <c r="K119" s="31"/>
    </row>
    <row r="120" spans="1:11" ht="15">
      <c r="A120" s="14">
        <f>+A119+1</f>
        <v>52</v>
      </c>
      <c r="B120" s="15"/>
      <c r="C120" s="16" t="s">
        <v>67</v>
      </c>
      <c r="D120" s="23" t="s">
        <v>12</v>
      </c>
      <c r="E120" s="24">
        <v>140898</v>
      </c>
      <c r="F120" s="24">
        <v>140898</v>
      </c>
      <c r="G120" s="24">
        <f t="shared" si="6"/>
        <v>0</v>
      </c>
      <c r="H120" s="25">
        <f t="shared" si="5"/>
        <v>0</v>
      </c>
      <c r="I120" s="74"/>
      <c r="J120" s="31"/>
      <c r="K120" s="31"/>
    </row>
    <row r="121" spans="1:11" ht="15">
      <c r="A121" s="14">
        <f aca="true" t="shared" si="7" ref="A121:A126">A120+1</f>
        <v>53</v>
      </c>
      <c r="B121" s="15"/>
      <c r="C121" s="16" t="s">
        <v>68</v>
      </c>
      <c r="D121" s="23" t="s">
        <v>12</v>
      </c>
      <c r="E121" s="24">
        <v>0</v>
      </c>
      <c r="F121" s="24">
        <v>0</v>
      </c>
      <c r="G121" s="24">
        <f t="shared" si="6"/>
        <v>0</v>
      </c>
      <c r="H121" s="25">
        <v>0</v>
      </c>
      <c r="I121" s="59"/>
      <c r="J121" s="31"/>
      <c r="K121" s="31"/>
    </row>
    <row r="122" spans="1:11" ht="15">
      <c r="A122" s="14">
        <f t="shared" si="7"/>
        <v>54</v>
      </c>
      <c r="B122" s="15"/>
      <c r="C122" s="16" t="s">
        <v>69</v>
      </c>
      <c r="D122" s="23" t="s">
        <v>12</v>
      </c>
      <c r="E122" s="24">
        <v>0</v>
      </c>
      <c r="F122" s="24">
        <v>0</v>
      </c>
      <c r="G122" s="24">
        <f t="shared" si="6"/>
        <v>0</v>
      </c>
      <c r="H122" s="25">
        <v>0</v>
      </c>
      <c r="I122" s="31"/>
      <c r="J122" s="31"/>
      <c r="K122" s="31"/>
    </row>
    <row r="123" spans="1:11" ht="15">
      <c r="A123" s="14">
        <f t="shared" si="7"/>
        <v>55</v>
      </c>
      <c r="B123" s="15"/>
      <c r="C123" s="16" t="s">
        <v>70</v>
      </c>
      <c r="D123" s="23" t="s">
        <v>12</v>
      </c>
      <c r="E123" s="24">
        <v>0</v>
      </c>
      <c r="F123" s="24">
        <v>0</v>
      </c>
      <c r="G123" s="24">
        <f t="shared" si="6"/>
        <v>0</v>
      </c>
      <c r="H123" s="25">
        <v>0</v>
      </c>
      <c r="I123" s="31"/>
      <c r="J123" s="31"/>
      <c r="K123" s="31"/>
    </row>
    <row r="124" spans="1:11" ht="15">
      <c r="A124" s="14">
        <f t="shared" si="7"/>
        <v>56</v>
      </c>
      <c r="B124" s="15"/>
      <c r="C124" s="16" t="s">
        <v>71</v>
      </c>
      <c r="D124" s="23" t="s">
        <v>30</v>
      </c>
      <c r="E124" s="24">
        <v>998055.7367834223</v>
      </c>
      <c r="F124" s="24">
        <v>996230.9852768212</v>
      </c>
      <c r="G124" s="24">
        <f t="shared" si="6"/>
        <v>1824.751506601111</v>
      </c>
      <c r="H124" s="25">
        <f t="shared" si="5"/>
        <v>0.0018316550414199106</v>
      </c>
      <c r="I124" s="29"/>
      <c r="J124" s="31"/>
      <c r="K124" s="31"/>
    </row>
    <row r="125" spans="1:11" ht="15.75" thickBot="1">
      <c r="A125" s="14">
        <f t="shared" si="7"/>
        <v>57</v>
      </c>
      <c r="B125" s="15"/>
      <c r="C125" s="16" t="s">
        <v>72</v>
      </c>
      <c r="D125" s="23" t="s">
        <v>30</v>
      </c>
      <c r="E125" s="53">
        <v>1142652.439034731</v>
      </c>
      <c r="F125" s="53">
        <v>1140563.320478717</v>
      </c>
      <c r="G125" s="53">
        <f t="shared" si="6"/>
        <v>2089.1185560137965</v>
      </c>
      <c r="H125" s="54">
        <f t="shared" si="5"/>
        <v>0.0018316550414201327</v>
      </c>
      <c r="I125" s="29"/>
      <c r="J125" s="31"/>
      <c r="K125" s="31"/>
    </row>
    <row r="126" spans="1:11" ht="15">
      <c r="A126" s="14">
        <f t="shared" si="7"/>
        <v>58</v>
      </c>
      <c r="B126" s="15"/>
      <c r="C126" s="16" t="s">
        <v>73</v>
      </c>
      <c r="D126" s="23"/>
      <c r="E126" s="24">
        <v>13535283.741786478</v>
      </c>
      <c r="F126" s="24">
        <v>13531328.733755652</v>
      </c>
      <c r="G126" s="24">
        <f t="shared" si="6"/>
        <v>3955.008030826226</v>
      </c>
      <c r="H126" s="25">
        <f t="shared" si="5"/>
        <v>0.0002922852669271503</v>
      </c>
      <c r="I126" s="31"/>
      <c r="J126" s="31"/>
      <c r="K126" s="31"/>
    </row>
    <row r="127" spans="1:11" ht="15">
      <c r="A127" s="14"/>
      <c r="B127" s="15"/>
      <c r="C127" s="16"/>
      <c r="D127" s="23"/>
      <c r="E127" s="24"/>
      <c r="F127" s="24"/>
      <c r="G127" s="75"/>
      <c r="H127" s="25"/>
      <c r="I127" s="31"/>
      <c r="J127" s="31"/>
      <c r="K127" s="31"/>
    </row>
    <row r="128" spans="1:11" ht="15.75" thickBot="1">
      <c r="A128" s="14">
        <f>A126+1</f>
        <v>59</v>
      </c>
      <c r="B128" s="15"/>
      <c r="C128" s="16" t="s">
        <v>74</v>
      </c>
      <c r="D128" s="23" t="s">
        <v>12</v>
      </c>
      <c r="E128" s="53">
        <v>0</v>
      </c>
      <c r="F128" s="53">
        <v>0</v>
      </c>
      <c r="G128" s="76">
        <f>E128-F128</f>
        <v>0</v>
      </c>
      <c r="H128" s="54">
        <v>0</v>
      </c>
      <c r="I128" s="31"/>
      <c r="J128" s="31"/>
      <c r="K128" s="31"/>
    </row>
    <row r="129" spans="1:11" ht="15">
      <c r="A129" s="14">
        <f>A128+1</f>
        <v>60</v>
      </c>
      <c r="B129" s="15"/>
      <c r="C129" s="16" t="s">
        <v>75</v>
      </c>
      <c r="D129" s="28"/>
      <c r="E129" s="24">
        <v>30677321.76376351</v>
      </c>
      <c r="F129" s="24">
        <v>30642025.861077208</v>
      </c>
      <c r="G129" s="77">
        <f>E129-F129</f>
        <v>35295.90268630162</v>
      </c>
      <c r="H129" s="25">
        <f t="shared" si="5"/>
        <v>0.001151878888371316</v>
      </c>
      <c r="I129" s="31"/>
      <c r="J129" s="31"/>
      <c r="K129" s="31"/>
    </row>
    <row r="130" spans="1:11" ht="15">
      <c r="A130" s="14"/>
      <c r="B130" s="15"/>
      <c r="C130" s="2"/>
      <c r="D130" s="28"/>
      <c r="E130" s="24"/>
      <c r="F130" s="24"/>
      <c r="G130" s="75"/>
      <c r="H130" s="25"/>
      <c r="I130" s="31"/>
      <c r="J130" s="31"/>
      <c r="K130" s="31"/>
    </row>
    <row r="131" spans="1:11" ht="15">
      <c r="A131" s="7"/>
      <c r="D131" s="28"/>
      <c r="E131" s="24"/>
      <c r="F131" s="24"/>
      <c r="G131" s="75"/>
      <c r="H131" s="25"/>
      <c r="I131" s="31"/>
      <c r="J131" s="31"/>
      <c r="K131" s="31"/>
    </row>
    <row r="132" spans="1:11" ht="15">
      <c r="A132" s="14">
        <f>+A129+1</f>
        <v>61</v>
      </c>
      <c r="B132" s="15"/>
      <c r="C132" s="16" t="s">
        <v>76</v>
      </c>
      <c r="D132" s="28"/>
      <c r="E132" s="24"/>
      <c r="F132" s="24"/>
      <c r="G132" s="75"/>
      <c r="H132" s="25"/>
      <c r="I132" s="31"/>
      <c r="J132" s="31"/>
      <c r="K132" s="31"/>
    </row>
    <row r="133" spans="1:11" ht="15">
      <c r="A133" s="14">
        <f aca="true" t="shared" si="8" ref="A133:A138">+A132+1</f>
        <v>62</v>
      </c>
      <c r="B133" s="15"/>
      <c r="C133" s="51" t="s">
        <v>27</v>
      </c>
      <c r="D133" s="52" t="s">
        <v>28</v>
      </c>
      <c r="E133" s="24">
        <v>56248832.89707065</v>
      </c>
      <c r="F133" s="24">
        <v>56145992.80629147</v>
      </c>
      <c r="G133" s="77">
        <f>E133-F133</f>
        <v>102840.09077917784</v>
      </c>
      <c r="H133" s="25">
        <f aca="true" t="shared" si="9" ref="H133:H138">(E133/F133)-1</f>
        <v>0.0018316550414201327</v>
      </c>
      <c r="I133" s="29"/>
      <c r="J133" s="31"/>
      <c r="K133" s="31"/>
    </row>
    <row r="134" spans="1:11" ht="15">
      <c r="A134" s="14">
        <f t="shared" si="8"/>
        <v>63</v>
      </c>
      <c r="B134" s="15"/>
      <c r="C134" s="51" t="s">
        <v>77</v>
      </c>
      <c r="D134" s="52" t="s">
        <v>28</v>
      </c>
      <c r="E134" s="24">
        <v>0</v>
      </c>
      <c r="F134" s="24">
        <v>0</v>
      </c>
      <c r="G134" s="77">
        <f>E134-F134</f>
        <v>0</v>
      </c>
      <c r="H134" s="25">
        <v>0</v>
      </c>
      <c r="J134" s="31"/>
      <c r="K134" s="31"/>
    </row>
    <row r="135" spans="1:11" ht="15">
      <c r="A135" s="14">
        <f t="shared" si="8"/>
        <v>64</v>
      </c>
      <c r="B135" s="15"/>
      <c r="C135" s="51" t="s">
        <v>78</v>
      </c>
      <c r="D135" s="23" t="s">
        <v>12</v>
      </c>
      <c r="E135" s="24">
        <v>0</v>
      </c>
      <c r="F135" s="24">
        <v>0</v>
      </c>
      <c r="G135" s="77">
        <f>E135-F135</f>
        <v>0</v>
      </c>
      <c r="H135" s="25">
        <v>0</v>
      </c>
      <c r="I135" s="31"/>
      <c r="J135" s="31"/>
      <c r="K135" s="31"/>
    </row>
    <row r="136" spans="1:11" ht="15">
      <c r="A136" s="14">
        <f t="shared" si="8"/>
        <v>65</v>
      </c>
      <c r="B136" s="15"/>
      <c r="C136" s="16" t="s">
        <v>79</v>
      </c>
      <c r="D136" s="23" t="s">
        <v>30</v>
      </c>
      <c r="E136" s="24">
        <v>2179109.24841911</v>
      </c>
      <c r="F136" s="24">
        <v>2175125.169436792</v>
      </c>
      <c r="G136" s="77">
        <f>E136-F136</f>
        <v>3984.078982318286</v>
      </c>
      <c r="H136" s="25">
        <f t="shared" si="9"/>
        <v>0.0018316550414199106</v>
      </c>
      <c r="I136" s="29"/>
      <c r="J136" s="31"/>
      <c r="K136" s="31"/>
    </row>
    <row r="137" spans="1:11" ht="15.75" thickBot="1">
      <c r="A137" s="14">
        <f t="shared" si="8"/>
        <v>66</v>
      </c>
      <c r="B137" s="15"/>
      <c r="C137" s="16" t="s">
        <v>80</v>
      </c>
      <c r="D137" s="23" t="str">
        <f>D136</f>
        <v>W/S</v>
      </c>
      <c r="E137" s="53">
        <v>1472196.1669340546</v>
      </c>
      <c r="F137" s="53">
        <v>1469504.5415321675</v>
      </c>
      <c r="G137" s="76">
        <f>E137-F137</f>
        <v>2691.6254018871114</v>
      </c>
      <c r="H137" s="54">
        <f t="shared" si="9"/>
        <v>0.0018316550414201327</v>
      </c>
      <c r="I137" s="29"/>
      <c r="J137" s="31"/>
      <c r="K137" s="31"/>
    </row>
    <row r="138" spans="1:11" ht="15">
      <c r="A138" s="14">
        <f t="shared" si="8"/>
        <v>67</v>
      </c>
      <c r="B138" s="15"/>
      <c r="C138" s="16" t="s">
        <v>81</v>
      </c>
      <c r="D138" s="23"/>
      <c r="E138" s="24">
        <v>59900138.31242382</v>
      </c>
      <c r="F138" s="24">
        <v>59790622.517260425</v>
      </c>
      <c r="G138" s="77">
        <f>E138-F138</f>
        <v>109515.79516339302</v>
      </c>
      <c r="H138" s="25">
        <f t="shared" si="9"/>
        <v>0.0018316550414201327</v>
      </c>
      <c r="I138" s="29"/>
      <c r="J138" s="31"/>
      <c r="K138" s="31"/>
    </row>
    <row r="139" spans="1:11" ht="15">
      <c r="A139" s="14"/>
      <c r="B139" s="15"/>
      <c r="C139" s="16"/>
      <c r="D139" s="23"/>
      <c r="E139" s="24"/>
      <c r="F139" s="24"/>
      <c r="G139" s="75"/>
      <c r="H139" s="25"/>
      <c r="I139" s="31"/>
      <c r="J139" s="31"/>
      <c r="K139" s="31"/>
    </row>
    <row r="140" spans="1:11" ht="15">
      <c r="A140" s="14">
        <f>+A138+1</f>
        <v>68</v>
      </c>
      <c r="B140" s="15"/>
      <c r="C140" s="16" t="s">
        <v>82</v>
      </c>
      <c r="D140" s="23"/>
      <c r="E140" s="24"/>
      <c r="F140" s="24"/>
      <c r="G140" s="75"/>
      <c r="H140" s="25"/>
      <c r="I140" s="31"/>
      <c r="J140" s="31"/>
      <c r="K140" s="31"/>
    </row>
    <row r="141" spans="1:11" ht="15">
      <c r="A141" s="14">
        <f aca="true" t="shared" si="10" ref="A141:A146">+A140+1</f>
        <v>69</v>
      </c>
      <c r="B141" s="15"/>
      <c r="C141" s="16" t="s">
        <v>83</v>
      </c>
      <c r="D141" s="23"/>
      <c r="E141" s="24"/>
      <c r="F141" s="24"/>
      <c r="G141" s="75"/>
      <c r="H141" s="25"/>
      <c r="I141" s="31"/>
      <c r="J141" s="31"/>
      <c r="K141" s="31"/>
    </row>
    <row r="142" spans="1:11" ht="15">
      <c r="A142" s="14">
        <f t="shared" si="10"/>
        <v>70</v>
      </c>
      <c r="B142" s="15"/>
      <c r="C142" s="16" t="s">
        <v>84</v>
      </c>
      <c r="D142" s="23" t="s">
        <v>30</v>
      </c>
      <c r="E142" s="24">
        <v>1272403.111520661</v>
      </c>
      <c r="F142" s="24">
        <v>1270076.769003725</v>
      </c>
      <c r="G142" s="78">
        <f>E142-F142</f>
        <v>2326.342516936129</v>
      </c>
      <c r="H142" s="25">
        <f>(E142/F142)-1</f>
        <v>0.0018316550414201327</v>
      </c>
      <c r="J142" s="31"/>
      <c r="K142" s="31"/>
    </row>
    <row r="143" spans="1:11" ht="15">
      <c r="A143" s="14">
        <f t="shared" si="10"/>
        <v>71</v>
      </c>
      <c r="B143" s="15"/>
      <c r="C143" s="16" t="s">
        <v>85</v>
      </c>
      <c r="D143" s="23"/>
      <c r="E143" s="24"/>
      <c r="F143" s="24"/>
      <c r="G143" s="78"/>
      <c r="H143" s="25"/>
      <c r="I143" s="31"/>
      <c r="J143" s="31"/>
      <c r="K143" s="31"/>
    </row>
    <row r="144" spans="1:11" ht="15">
      <c r="A144" s="14">
        <f t="shared" si="10"/>
        <v>72</v>
      </c>
      <c r="B144" s="15"/>
      <c r="C144" s="16" t="s">
        <v>86</v>
      </c>
      <c r="D144" s="23" t="s">
        <v>56</v>
      </c>
      <c r="E144" s="24">
        <v>17242565.109938603</v>
      </c>
      <c r="F144" s="24">
        <v>17999252.88124975</v>
      </c>
      <c r="G144" s="78">
        <f>E144-F144</f>
        <v>-756687.7713111453</v>
      </c>
      <c r="H144" s="25">
        <f>(E144/F144)-1</f>
        <v>-0.04203995445274311</v>
      </c>
      <c r="I144" s="29"/>
      <c r="J144" s="31"/>
      <c r="K144" s="31"/>
    </row>
    <row r="145" spans="1:11" ht="15">
      <c r="A145" s="14">
        <f t="shared" si="10"/>
        <v>73</v>
      </c>
      <c r="B145" s="15"/>
      <c r="C145" s="16" t="s">
        <v>87</v>
      </c>
      <c r="D145" s="23"/>
      <c r="E145" s="24"/>
      <c r="F145" s="24"/>
      <c r="G145" s="78"/>
      <c r="H145" s="25"/>
      <c r="I145" s="31"/>
      <c r="J145" s="31"/>
      <c r="K145" s="31"/>
    </row>
    <row r="146" spans="1:11" ht="15.75" thickBot="1">
      <c r="A146" s="14">
        <f t="shared" si="10"/>
        <v>74</v>
      </c>
      <c r="B146" s="15"/>
      <c r="C146" s="16" t="s">
        <v>88</v>
      </c>
      <c r="D146" s="23" t="str">
        <f>+D144</f>
        <v>GP</v>
      </c>
      <c r="E146" s="53">
        <v>149870.27704671858</v>
      </c>
      <c r="F146" s="53">
        <v>156447.31504548472</v>
      </c>
      <c r="G146" s="79">
        <f>E146-F146</f>
        <v>-6577.037998766144</v>
      </c>
      <c r="H146" s="54">
        <f>(E146/F146)-1</f>
        <v>-0.04203995445274322</v>
      </c>
      <c r="I146" s="29"/>
      <c r="J146" s="31"/>
      <c r="K146" s="31"/>
    </row>
    <row r="147" spans="1:11" ht="15">
      <c r="A147" s="14">
        <f>+A146+1</f>
        <v>75</v>
      </c>
      <c r="B147" s="15"/>
      <c r="C147" s="16" t="s">
        <v>89</v>
      </c>
      <c r="D147" s="28"/>
      <c r="E147" s="24">
        <v>18664838.49850598</v>
      </c>
      <c r="F147" s="24">
        <v>19425776.965298958</v>
      </c>
      <c r="G147" s="78">
        <f>E147-F147</f>
        <v>-760938.4667929783</v>
      </c>
      <c r="H147" s="25">
        <f>(E147/F147)-1</f>
        <v>-0.039171584650244506</v>
      </c>
      <c r="I147" s="31"/>
      <c r="J147" s="31"/>
      <c r="K147" s="31"/>
    </row>
    <row r="148" spans="1:11" ht="15">
      <c r="A148" s="14"/>
      <c r="B148" s="15"/>
      <c r="C148" s="16"/>
      <c r="D148" s="23"/>
      <c r="E148" s="24"/>
      <c r="F148" s="24"/>
      <c r="G148" s="75"/>
      <c r="H148" s="25"/>
      <c r="I148" s="31"/>
      <c r="J148" s="31"/>
      <c r="K148" s="31"/>
    </row>
    <row r="149" spans="1:11" ht="15">
      <c r="A149" s="14">
        <f>+A147+1</f>
        <v>76</v>
      </c>
      <c r="B149" s="15"/>
      <c r="C149" s="16" t="s">
        <v>90</v>
      </c>
      <c r="D149" s="23"/>
      <c r="E149" s="24"/>
      <c r="F149" s="24"/>
      <c r="G149" s="75"/>
      <c r="H149" s="25"/>
      <c r="I149" s="31"/>
      <c r="J149" s="31"/>
      <c r="K149" s="31"/>
    </row>
    <row r="150" spans="1:11" ht="30">
      <c r="A150" s="14">
        <f>+A149+1</f>
        <v>77</v>
      </c>
      <c r="B150" s="15"/>
      <c r="C150" s="80" t="s">
        <v>91</v>
      </c>
      <c r="D150" s="81"/>
      <c r="E150" s="40">
        <v>0.24373853</v>
      </c>
      <c r="F150" s="40">
        <v>0.25795932</v>
      </c>
      <c r="G150" s="40">
        <f>E150-F150</f>
        <v>-0.014220789999999983</v>
      </c>
      <c r="H150" s="25">
        <f>(E150/F150)-1</f>
        <v>-0.05512803336588101</v>
      </c>
      <c r="I150" s="27" t="s">
        <v>130</v>
      </c>
      <c r="J150" s="31"/>
      <c r="K150" s="31"/>
    </row>
    <row r="151" spans="1:11" ht="15">
      <c r="A151" s="14">
        <f>+A150+1</f>
        <v>78</v>
      </c>
      <c r="B151" s="15"/>
      <c r="C151" s="2" t="s">
        <v>92</v>
      </c>
      <c r="D151" s="81"/>
      <c r="E151" s="40">
        <v>0.23599070267849429</v>
      </c>
      <c r="F151" s="40">
        <v>0.2545459485868231</v>
      </c>
      <c r="G151" s="40">
        <f>E151-F151</f>
        <v>-0.018555245908328827</v>
      </c>
      <c r="H151" s="25">
        <f>(E151/F151)-1</f>
        <v>-0.07289546744445563</v>
      </c>
      <c r="I151" s="31"/>
      <c r="J151" s="31"/>
      <c r="K151" s="31"/>
    </row>
    <row r="152" spans="1:11" ht="15">
      <c r="A152" s="14">
        <f>+A151+1</f>
        <v>79</v>
      </c>
      <c r="B152" s="15"/>
      <c r="C152" s="2"/>
      <c r="D152" s="81"/>
      <c r="E152" s="24"/>
      <c r="F152" s="24"/>
      <c r="G152" s="78"/>
      <c r="H152" s="25"/>
      <c r="I152" s="31"/>
      <c r="J152" s="31"/>
      <c r="K152" s="31"/>
    </row>
    <row r="153" spans="1:11" ht="15">
      <c r="A153" s="14">
        <f>+A152+1</f>
        <v>80</v>
      </c>
      <c r="B153" s="15"/>
      <c r="C153" s="80" t="s">
        <v>93</v>
      </c>
      <c r="D153" s="82"/>
      <c r="E153" s="83">
        <v>1.3222939944302596</v>
      </c>
      <c r="F153" s="83">
        <v>1.3476350110616577</v>
      </c>
      <c r="G153" s="83">
        <f>E153-F153</f>
        <v>-0.025341016631398094</v>
      </c>
      <c r="H153" s="25">
        <f>(E153/F153)-1</f>
        <v>-0.018804065213054</v>
      </c>
      <c r="I153" s="31"/>
      <c r="J153" s="31"/>
      <c r="K153" s="31"/>
    </row>
    <row r="154" spans="1:11" ht="15">
      <c r="A154" s="14">
        <f>+A153+1</f>
        <v>81</v>
      </c>
      <c r="B154" s="15"/>
      <c r="C154" s="16" t="s">
        <v>94</v>
      </c>
      <c r="D154" s="84"/>
      <c r="E154" s="24">
        <v>0</v>
      </c>
      <c r="F154" s="24">
        <v>0</v>
      </c>
      <c r="G154" s="78">
        <f>E154-F154</f>
        <v>0</v>
      </c>
      <c r="H154" s="25">
        <v>0</v>
      </c>
      <c r="I154" s="29"/>
      <c r="J154" s="31"/>
      <c r="K154" s="31"/>
    </row>
    <row r="155" spans="1:11" ht="15">
      <c r="A155" s="14"/>
      <c r="B155" s="15"/>
      <c r="C155" s="16"/>
      <c r="D155" s="28"/>
      <c r="E155" s="24"/>
      <c r="F155" s="24"/>
      <c r="G155" s="75"/>
      <c r="H155" s="57"/>
      <c r="I155" s="31"/>
      <c r="J155" s="31"/>
      <c r="K155" s="31"/>
    </row>
    <row r="156" spans="1:11" ht="15">
      <c r="A156" s="14">
        <f>+A154+1</f>
        <v>82</v>
      </c>
      <c r="B156" s="15"/>
      <c r="C156" s="80" t="s">
        <v>95</v>
      </c>
      <c r="D156" s="28" t="s">
        <v>64</v>
      </c>
      <c r="E156" s="24">
        <v>32283633.17840425</v>
      </c>
      <c r="F156" s="24">
        <v>33638150.419666335</v>
      </c>
      <c r="G156" s="24">
        <f>E156-F156</f>
        <v>-1354517.2412620857</v>
      </c>
      <c r="H156" s="25">
        <f>(E156/F156)-1</f>
        <v>-0.04026729247486138</v>
      </c>
      <c r="J156" s="31"/>
      <c r="K156" s="31"/>
    </row>
    <row r="157" spans="1:11" ht="15">
      <c r="A157" s="14">
        <f>+A156+1</f>
        <v>83</v>
      </c>
      <c r="B157" s="15"/>
      <c r="C157" s="2" t="s">
        <v>96</v>
      </c>
      <c r="D157" s="28" t="s">
        <v>97</v>
      </c>
      <c r="E157" s="24">
        <v>0</v>
      </c>
      <c r="F157" s="24">
        <v>0</v>
      </c>
      <c r="G157" s="24">
        <f>E157-F157</f>
        <v>0</v>
      </c>
      <c r="H157" s="25">
        <v>0</v>
      </c>
      <c r="I157" s="29"/>
      <c r="J157" s="31"/>
      <c r="K157" s="31"/>
    </row>
    <row r="158" spans="1:11" ht="15">
      <c r="A158" s="14">
        <f>A157+1</f>
        <v>84</v>
      </c>
      <c r="B158" s="15"/>
      <c r="C158" s="2" t="s">
        <v>98</v>
      </c>
      <c r="D158" s="28" t="s">
        <v>12</v>
      </c>
      <c r="E158" s="24">
        <v>-4221125.173062184</v>
      </c>
      <c r="F158" s="24">
        <v>-4490814.277596918</v>
      </c>
      <c r="G158" s="24">
        <f>E158-F158</f>
        <v>269689.10453473404</v>
      </c>
      <c r="H158" s="57">
        <f>(E158/F158)-1</f>
        <v>-0.06005349762071377</v>
      </c>
      <c r="I158" s="29"/>
      <c r="J158" s="31"/>
      <c r="K158" s="31"/>
    </row>
    <row r="159" spans="1:11" ht="15.75" thickBot="1">
      <c r="A159" s="14">
        <f>A158+1</f>
        <v>85</v>
      </c>
      <c r="B159" s="15"/>
      <c r="C159" s="2" t="s">
        <v>99</v>
      </c>
      <c r="D159" s="28" t="s">
        <v>12</v>
      </c>
      <c r="E159" s="53">
        <v>-4419270.884988835</v>
      </c>
      <c r="F159" s="53">
        <v>-4695263.9141001785</v>
      </c>
      <c r="G159" s="53">
        <f>E159-F159</f>
        <v>275993.02911134344</v>
      </c>
      <c r="H159" s="58">
        <f>(E159/F159)-1</f>
        <v>-0.05878115355401403</v>
      </c>
      <c r="I159" s="29"/>
      <c r="J159" s="31"/>
      <c r="K159" s="31"/>
    </row>
    <row r="160" spans="1:8" ht="15">
      <c r="A160" s="14">
        <f>A159+1</f>
        <v>86</v>
      </c>
      <c r="B160" s="15"/>
      <c r="C160" s="80" t="s">
        <v>100</v>
      </c>
      <c r="D160" s="28" t="s">
        <v>101</v>
      </c>
      <c r="E160" s="24">
        <v>23643237.12035323</v>
      </c>
      <c r="F160" s="24">
        <v>24452072.22796924</v>
      </c>
      <c r="G160" s="24">
        <f>E160-F160</f>
        <v>-808835.107616011</v>
      </c>
      <c r="H160" s="25">
        <f>(E160/F160)-1</f>
        <v>-0.033078386979850105</v>
      </c>
    </row>
    <row r="161" spans="1:8" ht="15">
      <c r="A161" s="14"/>
      <c r="B161" s="15"/>
      <c r="C161" s="2"/>
      <c r="D161" s="28"/>
      <c r="E161" s="24"/>
      <c r="F161" s="24"/>
      <c r="G161" s="75"/>
      <c r="H161" s="25"/>
    </row>
    <row r="162" spans="1:8" ht="15">
      <c r="A162" s="14">
        <f>+A160+1</f>
        <v>87</v>
      </c>
      <c r="B162" s="15"/>
      <c r="C162" s="80" t="s">
        <v>102</v>
      </c>
      <c r="D162" s="28" t="s">
        <v>64</v>
      </c>
      <c r="E162" s="24">
        <v>136800445.15307188</v>
      </c>
      <c r="F162" s="24">
        <v>132149620.1625566</v>
      </c>
      <c r="G162" s="24">
        <f>E162-F162</f>
        <v>4650824.990515277</v>
      </c>
      <c r="H162" s="25">
        <f>(E162/F162)-1</f>
        <v>0.035193631164390116</v>
      </c>
    </row>
    <row r="163" spans="1:8" ht="15">
      <c r="A163" s="14"/>
      <c r="B163" s="15"/>
      <c r="C163" s="80"/>
      <c r="D163" s="28"/>
      <c r="E163" s="24"/>
      <c r="F163" s="24"/>
      <c r="G163" s="73"/>
      <c r="H163" s="25"/>
    </row>
    <row r="164" spans="1:9" ht="15">
      <c r="A164" s="14">
        <f>+A162+1</f>
        <v>88</v>
      </c>
      <c r="B164" s="15"/>
      <c r="C164" s="16" t="str">
        <f>"REVENUE REQUIREMENT      (sum lns "&amp;A129&amp;", "&amp;A138&amp;", "&amp;A147&amp;", "&amp;A160&amp;", "&amp;A162&amp;")"</f>
        <v>REVENUE REQUIREMENT      (sum lns 60, 67, 75, 86, 87)</v>
      </c>
      <c r="D164" s="28"/>
      <c r="E164" s="24">
        <v>269685980.8481184</v>
      </c>
      <c r="F164" s="24">
        <v>266460117.73416245</v>
      </c>
      <c r="G164" s="24">
        <f>E164-F164</f>
        <v>3225863.1139559746</v>
      </c>
      <c r="H164" s="25">
        <f>(E164/F164)-1</f>
        <v>0.01210636376425489</v>
      </c>
      <c r="I164" s="26"/>
    </row>
    <row r="165" spans="1:8" ht="15">
      <c r="A165" s="14"/>
      <c r="B165" s="15"/>
      <c r="C165" s="16"/>
      <c r="D165" s="28"/>
      <c r="E165" s="28"/>
      <c r="F165" s="49"/>
      <c r="G165" s="49"/>
      <c r="H165" s="5"/>
    </row>
    <row r="166" spans="1:8" ht="15">
      <c r="A166" s="14"/>
      <c r="B166" s="15"/>
      <c r="C166" s="16"/>
      <c r="D166" s="28"/>
      <c r="E166" s="28"/>
      <c r="F166" s="49"/>
      <c r="G166" s="49"/>
      <c r="H166" s="5"/>
    </row>
    <row r="167" spans="1:8" ht="15">
      <c r="A167" s="14"/>
      <c r="B167" s="15"/>
      <c r="C167" s="16"/>
      <c r="D167" s="28"/>
      <c r="E167" s="28"/>
      <c r="F167" s="49"/>
      <c r="G167" s="49"/>
      <c r="H167" s="5"/>
    </row>
    <row r="168" spans="1:8" ht="15">
      <c r="A168" s="14"/>
      <c r="B168" s="15"/>
      <c r="C168" s="16"/>
      <c r="D168" s="28"/>
      <c r="E168" s="28"/>
      <c r="F168" s="49"/>
      <c r="G168" s="49"/>
      <c r="H168" s="5"/>
    </row>
    <row r="169" spans="1:9" ht="15.75">
      <c r="A169" s="1"/>
      <c r="B169" s="2"/>
      <c r="C169" s="3"/>
      <c r="D169" s="4"/>
      <c r="E169" s="4"/>
      <c r="F169" s="2"/>
      <c r="G169" s="2"/>
      <c r="H169" s="5"/>
      <c r="I169" s="6" t="s">
        <v>103</v>
      </c>
    </row>
    <row r="170" spans="1:9" ht="18">
      <c r="A170" s="112" t="s">
        <v>1</v>
      </c>
      <c r="B170" s="112"/>
      <c r="C170" s="112"/>
      <c r="D170" s="112"/>
      <c r="E170" s="112"/>
      <c r="F170" s="112"/>
      <c r="G170" s="112"/>
      <c r="H170" s="112"/>
      <c r="I170" s="112"/>
    </row>
    <row r="171" spans="1:7" ht="15">
      <c r="A171" s="1"/>
      <c r="B171" s="2"/>
      <c r="C171" s="8"/>
      <c r="D171" s="9"/>
      <c r="E171" s="9"/>
      <c r="F171" s="8"/>
      <c r="G171" s="8"/>
    </row>
    <row r="172" spans="1:9" ht="15">
      <c r="A172" s="113" t="str">
        <f>A4</f>
        <v>Comparison - 2022 Projected Data to 2020 Actual Data</v>
      </c>
      <c r="B172" s="113"/>
      <c r="C172" s="113"/>
      <c r="D172" s="113"/>
      <c r="E172" s="113"/>
      <c r="F172" s="113"/>
      <c r="G172" s="113"/>
      <c r="H172" s="113"/>
      <c r="I172" s="113"/>
    </row>
    <row r="173" spans="1:8" ht="15">
      <c r="A173" s="14"/>
      <c r="B173" s="15"/>
      <c r="C173" s="16"/>
      <c r="D173" s="62"/>
      <c r="E173" s="62"/>
      <c r="F173" s="63"/>
      <c r="G173" s="63"/>
      <c r="H173" s="5"/>
    </row>
    <row r="174" spans="1:8" ht="15">
      <c r="A174" s="14"/>
      <c r="B174" s="15"/>
      <c r="C174" s="2"/>
      <c r="D174" s="12"/>
      <c r="E174" s="12"/>
      <c r="F174" s="2"/>
      <c r="G174" s="2"/>
      <c r="H174" s="5"/>
    </row>
    <row r="175" spans="1:9" ht="31.5">
      <c r="A175" s="14"/>
      <c r="B175" s="15"/>
      <c r="C175" s="85" t="s">
        <v>104</v>
      </c>
      <c r="D175" s="66"/>
      <c r="E175" s="18" t="str">
        <f>E7</f>
        <v>2022 Projected Data </v>
      </c>
      <c r="F175" s="18" t="str">
        <f>F7</f>
        <v>2020 Actual Data</v>
      </c>
      <c r="G175" s="18" t="str">
        <f>G7</f>
        <v>Dollar Difference</v>
      </c>
      <c r="H175" s="19" t="s">
        <v>7</v>
      </c>
      <c r="I175" s="20" t="s">
        <v>8</v>
      </c>
    </row>
    <row r="176" spans="1:8" ht="15.75" customHeight="1">
      <c r="A176" s="14"/>
      <c r="B176" s="15"/>
      <c r="C176" s="15"/>
      <c r="D176" s="15"/>
      <c r="E176" s="15"/>
      <c r="G176" s="46"/>
      <c r="H176" s="5"/>
    </row>
    <row r="177" spans="1:8" ht="15.75">
      <c r="A177" s="14" t="s">
        <v>105</v>
      </c>
      <c r="B177" s="15"/>
      <c r="C177" s="86"/>
      <c r="D177" s="15"/>
      <c r="E177" s="15"/>
      <c r="G177" s="16"/>
      <c r="H177" s="5"/>
    </row>
    <row r="178" spans="1:8" ht="15.75" thickBot="1">
      <c r="A178" s="21" t="s">
        <v>9</v>
      </c>
      <c r="B178" s="15"/>
      <c r="C178" s="16" t="s">
        <v>106</v>
      </c>
      <c r="D178" s="15"/>
      <c r="E178" s="15"/>
      <c r="G178" s="16"/>
      <c r="H178" s="5"/>
    </row>
    <row r="179" spans="1:8" ht="15">
      <c r="A179" s="14">
        <f>+A164+1</f>
        <v>89</v>
      </c>
      <c r="B179" s="15"/>
      <c r="C179" s="16" t="s">
        <v>107</v>
      </c>
      <c r="E179" s="24">
        <v>3025652191.2879477</v>
      </c>
      <c r="F179" s="24">
        <v>2900029363.917692</v>
      </c>
      <c r="G179" s="24">
        <f>E179-F179</f>
        <v>125622827.37025547</v>
      </c>
      <c r="H179" s="25">
        <f>(E179/F179)-1</f>
        <v>0.04331777772089507</v>
      </c>
    </row>
    <row r="180" spans="1:8" ht="15">
      <c r="A180" s="14">
        <f>+A179+1</f>
        <v>90</v>
      </c>
      <c r="B180" s="15"/>
      <c r="C180" s="16" t="s">
        <v>108</v>
      </c>
      <c r="D180" s="43"/>
      <c r="E180" s="24">
        <v>41267691.94</v>
      </c>
      <c r="F180" s="24">
        <v>41267691.94</v>
      </c>
      <c r="G180" s="24">
        <f>E180-F180</f>
        <v>0</v>
      </c>
      <c r="H180" s="25">
        <f>(E180/F180)-1</f>
        <v>0</v>
      </c>
    </row>
    <row r="181" spans="1:9" ht="15.75" thickBot="1">
      <c r="A181" s="14">
        <f>+A180+1</f>
        <v>91</v>
      </c>
      <c r="B181" s="15"/>
      <c r="C181" s="16" t="s">
        <v>109</v>
      </c>
      <c r="D181" s="23"/>
      <c r="E181" s="53">
        <v>81263837.35</v>
      </c>
      <c r="F181" s="53">
        <v>81263837.35</v>
      </c>
      <c r="G181" s="53">
        <f>E181-F181</f>
        <v>0</v>
      </c>
      <c r="H181" s="54">
        <f>(E181/F181)-1</f>
        <v>0</v>
      </c>
      <c r="I181" s="26"/>
    </row>
    <row r="182" spans="1:8" ht="15">
      <c r="A182" s="14">
        <f>+A181+1</f>
        <v>92</v>
      </c>
      <c r="B182" s="15"/>
      <c r="C182" s="16" t="s">
        <v>110</v>
      </c>
      <c r="E182" s="24">
        <v>2903120661.9979477</v>
      </c>
      <c r="F182" s="24">
        <v>2777497834.627692</v>
      </c>
      <c r="G182" s="24">
        <f>E182-F182</f>
        <v>125622827.37025547</v>
      </c>
      <c r="H182" s="25">
        <f>(E182/F182)-1</f>
        <v>0.045228775988260805</v>
      </c>
    </row>
    <row r="183" spans="1:8" ht="15">
      <c r="A183" s="14"/>
      <c r="B183" s="15"/>
      <c r="C183" s="2"/>
      <c r="D183" s="23"/>
      <c r="E183" s="24"/>
      <c r="F183" s="24"/>
      <c r="G183" s="73"/>
      <c r="H183" s="25"/>
    </row>
    <row r="184" spans="1:8" ht="15">
      <c r="A184" s="14">
        <f>+A182+1</f>
        <v>93</v>
      </c>
      <c r="B184" s="15"/>
      <c r="C184" s="16" t="s">
        <v>111</v>
      </c>
      <c r="E184" s="24"/>
      <c r="F184" s="24"/>
      <c r="G184" s="73"/>
      <c r="H184" s="25"/>
    </row>
    <row r="185" spans="1:8" ht="15.75">
      <c r="A185" s="14"/>
      <c r="B185" s="15"/>
      <c r="C185" s="86"/>
      <c r="D185" s="66"/>
      <c r="E185" s="24"/>
      <c r="F185" s="24"/>
      <c r="G185" s="73"/>
      <c r="H185" s="25"/>
    </row>
    <row r="186" spans="1:8" ht="15">
      <c r="A186" s="14">
        <f>A184+1</f>
        <v>94</v>
      </c>
      <c r="B186" s="15"/>
      <c r="C186" s="16" t="s">
        <v>112</v>
      </c>
      <c r="D186" s="23"/>
      <c r="E186" s="24"/>
      <c r="F186" s="24"/>
      <c r="G186" s="73"/>
      <c r="H186" s="25"/>
    </row>
    <row r="187" spans="1:8" ht="15">
      <c r="A187" s="14">
        <f>+A186+1</f>
        <v>95</v>
      </c>
      <c r="B187" s="15"/>
      <c r="C187" s="16" t="s">
        <v>113</v>
      </c>
      <c r="D187" s="23" t="s">
        <v>64</v>
      </c>
      <c r="E187" s="24">
        <v>0</v>
      </c>
      <c r="F187" s="24">
        <v>0</v>
      </c>
      <c r="G187" s="39">
        <f>E187-F187</f>
        <v>0</v>
      </c>
      <c r="H187" s="25">
        <v>0</v>
      </c>
    </row>
    <row r="188" spans="1:9" ht="15">
      <c r="A188" s="14">
        <f>+A187+1</f>
        <v>96</v>
      </c>
      <c r="B188" s="15"/>
      <c r="C188" s="16" t="s">
        <v>27</v>
      </c>
      <c r="D188" s="15" t="s">
        <v>28</v>
      </c>
      <c r="E188" s="24">
        <v>11959185.647211885</v>
      </c>
      <c r="F188" s="24">
        <v>11937320.593765266</v>
      </c>
      <c r="G188" s="39">
        <f>E188-F188</f>
        <v>21865.05344661884</v>
      </c>
      <c r="H188" s="25">
        <f>(E188/F188)-1</f>
        <v>0.0018316550414201327</v>
      </c>
      <c r="I188" s="29"/>
    </row>
    <row r="189" spans="1:8" ht="15">
      <c r="A189" s="14">
        <f>+A188+1</f>
        <v>97</v>
      </c>
      <c r="B189" s="15"/>
      <c r="C189" s="16" t="s">
        <v>114</v>
      </c>
      <c r="D189" s="23" t="s">
        <v>64</v>
      </c>
      <c r="E189" s="24">
        <v>0</v>
      </c>
      <c r="F189" s="24">
        <v>0</v>
      </c>
      <c r="G189" s="39">
        <f>E189-F189</f>
        <v>0</v>
      </c>
      <c r="H189" s="25">
        <v>0</v>
      </c>
    </row>
    <row r="190" spans="1:8" ht="15.75" thickBot="1">
      <c r="A190" s="14">
        <f>+A189+1</f>
        <v>98</v>
      </c>
      <c r="B190" s="15"/>
      <c r="C190" s="16" t="s">
        <v>115</v>
      </c>
      <c r="D190" s="23" t="s">
        <v>64</v>
      </c>
      <c r="E190" s="53">
        <v>0</v>
      </c>
      <c r="F190" s="53">
        <v>0</v>
      </c>
      <c r="G190" s="87">
        <f>E190-F190</f>
        <v>0</v>
      </c>
      <c r="H190" s="54">
        <v>0</v>
      </c>
    </row>
    <row r="191" spans="1:9" ht="15">
      <c r="A191" s="14">
        <f>+A190+1</f>
        <v>99</v>
      </c>
      <c r="B191" s="15"/>
      <c r="C191" s="16" t="s">
        <v>116</v>
      </c>
      <c r="D191" s="23"/>
      <c r="E191" s="24">
        <v>11959185.647211885</v>
      </c>
      <c r="F191" s="24">
        <v>11937320.593765266</v>
      </c>
      <c r="G191" s="39">
        <f>E191-F191</f>
        <v>21865.05344661884</v>
      </c>
      <c r="H191" s="25">
        <f>(E191/F191)-1</f>
        <v>0.0018316550414201327</v>
      </c>
      <c r="I191" s="29"/>
    </row>
    <row r="192" spans="1:8" ht="15">
      <c r="A192" s="14"/>
      <c r="B192" s="15"/>
      <c r="C192" s="16" t="s">
        <v>101</v>
      </c>
      <c r="D192" s="43"/>
      <c r="E192" s="24"/>
      <c r="F192" s="24"/>
      <c r="G192" s="73"/>
      <c r="H192" s="25"/>
    </row>
    <row r="193" spans="1:8" ht="15">
      <c r="A193" s="14">
        <f>+A191+1</f>
        <v>100</v>
      </c>
      <c r="B193" s="15"/>
      <c r="C193" s="16" t="s">
        <v>117</v>
      </c>
      <c r="D193" s="23"/>
      <c r="E193" s="24"/>
      <c r="F193" s="24"/>
      <c r="G193" s="73"/>
      <c r="H193" s="25"/>
    </row>
    <row r="194" spans="1:8" ht="15">
      <c r="A194" s="14">
        <f>+A193+1</f>
        <v>101</v>
      </c>
      <c r="B194" s="15"/>
      <c r="C194" s="46" t="s">
        <v>118</v>
      </c>
      <c r="D194" s="88"/>
      <c r="E194" s="24">
        <v>0</v>
      </c>
      <c r="F194" s="24">
        <v>0</v>
      </c>
      <c r="G194" s="39">
        <f>E194-F194</f>
        <v>0</v>
      </c>
      <c r="H194" s="25">
        <v>0</v>
      </c>
    </row>
    <row r="195" spans="1:8" ht="15">
      <c r="A195" s="14"/>
      <c r="B195" s="15"/>
      <c r="C195" s="16"/>
      <c r="D195" s="23"/>
      <c r="E195" s="24"/>
      <c r="F195" s="24"/>
      <c r="G195" s="73"/>
      <c r="H195" s="25"/>
    </row>
    <row r="196" spans="1:8" ht="15">
      <c r="A196" s="14">
        <f>+A194+1</f>
        <v>102</v>
      </c>
      <c r="B196" s="15"/>
      <c r="C196" s="16" t="s">
        <v>119</v>
      </c>
      <c r="D196" s="23"/>
      <c r="E196" s="24"/>
      <c r="F196" s="24"/>
      <c r="G196" s="73"/>
      <c r="H196" s="25"/>
    </row>
    <row r="197" spans="1:8" ht="15">
      <c r="A197" s="14">
        <f>+A196+1</f>
        <v>103</v>
      </c>
      <c r="B197" s="89"/>
      <c r="C197" s="16" t="s">
        <v>120</v>
      </c>
      <c r="D197" s="89"/>
      <c r="E197" s="24">
        <v>3437542605.1538463</v>
      </c>
      <c r="F197" s="24">
        <v>3437542605.1538463</v>
      </c>
      <c r="G197" s="39">
        <f>E197-F197</f>
        <v>0</v>
      </c>
      <c r="H197" s="25">
        <f>(E197/F197)-1</f>
        <v>0</v>
      </c>
    </row>
    <row r="198" spans="1:8" ht="15">
      <c r="A198" s="14">
        <f>+A197+1</f>
        <v>104</v>
      </c>
      <c r="B198" s="89"/>
      <c r="C198" s="16" t="s">
        <v>121</v>
      </c>
      <c r="D198" s="89"/>
      <c r="E198" s="24">
        <v>0</v>
      </c>
      <c r="F198" s="24">
        <v>0</v>
      </c>
      <c r="G198" s="39">
        <f>E198-F198</f>
        <v>0</v>
      </c>
      <c r="H198" s="25">
        <v>0</v>
      </c>
    </row>
    <row r="199" spans="1:8" ht="15.75" thickBot="1">
      <c r="A199" s="14">
        <f>+A198+1</f>
        <v>105</v>
      </c>
      <c r="B199" s="89"/>
      <c r="C199" s="16" t="s">
        <v>122</v>
      </c>
      <c r="D199" s="90"/>
      <c r="E199" s="53">
        <v>3984886025.769231</v>
      </c>
      <c r="F199" s="53">
        <v>3984886025.769231</v>
      </c>
      <c r="G199" s="87">
        <f>E199-F199</f>
        <v>0</v>
      </c>
      <c r="H199" s="54">
        <f>(E199/F199)-1</f>
        <v>0</v>
      </c>
    </row>
    <row r="200" spans="1:8" ht="15">
      <c r="A200" s="14">
        <f>+A199+1</f>
        <v>106</v>
      </c>
      <c r="B200" s="89"/>
      <c r="C200" s="16" t="s">
        <v>116</v>
      </c>
      <c r="D200" s="90"/>
      <c r="E200" s="24">
        <v>7422428630.923077</v>
      </c>
      <c r="F200" s="24">
        <v>7422428630.923077</v>
      </c>
      <c r="G200" s="39">
        <f>E200-F200</f>
        <v>0</v>
      </c>
      <c r="H200" s="25">
        <f>(E200/F200)-1</f>
        <v>0</v>
      </c>
    </row>
    <row r="201" spans="1:11" ht="15">
      <c r="A201" s="14"/>
      <c r="B201" s="15"/>
      <c r="C201" s="16"/>
      <c r="E201" s="7"/>
      <c r="G201" s="73"/>
      <c r="H201" s="25"/>
      <c r="K201" s="91"/>
    </row>
    <row r="202" spans="1:8" ht="15">
      <c r="A202" s="14"/>
      <c r="B202" s="15"/>
      <c r="C202" s="16"/>
      <c r="D202" s="23"/>
      <c r="E202" s="7"/>
      <c r="G202" s="73"/>
      <c r="H202" s="25"/>
    </row>
    <row r="203" spans="1:21" ht="15">
      <c r="A203" s="14"/>
      <c r="B203" s="15"/>
      <c r="C203" s="16" t="s">
        <v>123</v>
      </c>
      <c r="D203" s="15"/>
      <c r="E203" s="7"/>
      <c r="G203" s="73"/>
      <c r="H203" s="2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</row>
    <row r="204" spans="1:21" ht="15">
      <c r="A204" s="14">
        <f>A200+1</f>
        <v>107</v>
      </c>
      <c r="B204" s="89"/>
      <c r="C204" s="16" t="s">
        <v>120</v>
      </c>
      <c r="D204" s="28"/>
      <c r="E204" s="40">
        <v>0.4631290883461606</v>
      </c>
      <c r="F204" s="40">
        <v>0.4631290883461606</v>
      </c>
      <c r="G204" s="92">
        <f>E204-F204</f>
        <v>0</v>
      </c>
      <c r="H204" s="25">
        <f>(E204/F204)-1</f>
        <v>0</v>
      </c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</row>
    <row r="205" spans="1:8" ht="15">
      <c r="A205" s="14">
        <f>+A204+1</f>
        <v>108</v>
      </c>
      <c r="B205" s="89"/>
      <c r="C205" s="16" t="s">
        <v>121</v>
      </c>
      <c r="D205" s="28"/>
      <c r="E205" s="40">
        <v>0</v>
      </c>
      <c r="F205" s="40">
        <v>0</v>
      </c>
      <c r="G205" s="92">
        <f>E205-F205</f>
        <v>0</v>
      </c>
      <c r="H205" s="25">
        <v>0</v>
      </c>
    </row>
    <row r="206" spans="1:8" ht="15">
      <c r="A206" s="14">
        <f>+A205+1</f>
        <v>109</v>
      </c>
      <c r="B206" s="89"/>
      <c r="C206" s="16" t="s">
        <v>122</v>
      </c>
      <c r="D206" s="28"/>
      <c r="E206" s="40">
        <v>0.5368709116538394</v>
      </c>
      <c r="F206" s="40">
        <v>0.5368709116538394</v>
      </c>
      <c r="G206" s="92">
        <f>E206-F206</f>
        <v>0</v>
      </c>
      <c r="H206" s="25">
        <f>(E206/F206)-1</f>
        <v>0</v>
      </c>
    </row>
    <row r="207" spans="1:8" ht="15">
      <c r="A207" s="14"/>
      <c r="B207" s="89"/>
      <c r="C207" s="16"/>
      <c r="D207" s="28"/>
      <c r="E207" s="7"/>
      <c r="G207" s="93"/>
      <c r="H207" s="25"/>
    </row>
    <row r="208" spans="2:8" ht="15">
      <c r="B208" s="15"/>
      <c r="C208" s="16" t="s">
        <v>124</v>
      </c>
      <c r="D208" s="28"/>
      <c r="E208" s="7"/>
      <c r="G208" s="93"/>
      <c r="H208" s="25"/>
    </row>
    <row r="209" spans="1:8" ht="15">
      <c r="A209" s="14">
        <f>+A206+1</f>
        <v>110</v>
      </c>
      <c r="B209" s="15"/>
      <c r="C209" s="16" t="s">
        <v>120</v>
      </c>
      <c r="D209" s="28"/>
      <c r="E209" s="83">
        <v>0.044513278401432876</v>
      </c>
      <c r="F209" s="83">
        <v>0.044513278401432876</v>
      </c>
      <c r="G209" s="92">
        <f>E209-F209</f>
        <v>0</v>
      </c>
      <c r="H209" s="25">
        <f>(E209/F209)-1</f>
        <v>0</v>
      </c>
    </row>
    <row r="210" spans="1:8" ht="15">
      <c r="A210" s="14">
        <f>+A209+1</f>
        <v>111</v>
      </c>
      <c r="B210" s="15"/>
      <c r="C210" s="16" t="s">
        <v>121</v>
      </c>
      <c r="D210" s="28"/>
      <c r="E210" s="83">
        <v>0</v>
      </c>
      <c r="F210" s="83">
        <v>0</v>
      </c>
      <c r="G210" s="92">
        <f>E210-F210</f>
        <v>0</v>
      </c>
      <c r="H210" s="25">
        <v>0</v>
      </c>
    </row>
    <row r="211" spans="1:8" ht="15">
      <c r="A211" s="14">
        <f>+A210+1</f>
        <v>112</v>
      </c>
      <c r="B211" s="15"/>
      <c r="C211" s="16" t="s">
        <v>122</v>
      </c>
      <c r="D211" s="28"/>
      <c r="E211" s="83">
        <v>0.105</v>
      </c>
      <c r="F211" s="83">
        <v>0.105</v>
      </c>
      <c r="G211" s="92">
        <f>E211-F211</f>
        <v>0</v>
      </c>
      <c r="H211" s="25">
        <f>(E211/F211)-1</f>
        <v>0</v>
      </c>
    </row>
    <row r="212" spans="1:8" ht="15">
      <c r="A212" s="14"/>
      <c r="B212" s="15"/>
      <c r="C212" s="16"/>
      <c r="D212" s="28"/>
      <c r="E212" s="83"/>
      <c r="F212" s="83"/>
      <c r="G212" s="93"/>
      <c r="H212" s="25"/>
    </row>
    <row r="213" spans="1:8" ht="15">
      <c r="A213" s="14"/>
      <c r="B213" s="15"/>
      <c r="C213" s="16" t="s">
        <v>125</v>
      </c>
      <c r="D213" s="28"/>
      <c r="E213" s="83"/>
      <c r="F213" s="83"/>
      <c r="G213" s="93"/>
      <c r="H213" s="25"/>
    </row>
    <row r="214" spans="1:8" ht="15">
      <c r="A214" s="14">
        <f>A211+1</f>
        <v>113</v>
      </c>
      <c r="B214" s="15"/>
      <c r="C214" s="16" t="s">
        <v>120</v>
      </c>
      <c r="D214" s="28"/>
      <c r="E214" s="83">
        <v>0.02061539404535445</v>
      </c>
      <c r="F214" s="83">
        <v>0.02061539404535445</v>
      </c>
      <c r="G214" s="92">
        <f>E214-F214</f>
        <v>0</v>
      </c>
      <c r="H214" s="25">
        <f>(E214/F214)-1</f>
        <v>0</v>
      </c>
    </row>
    <row r="215" spans="1:8" ht="15">
      <c r="A215" s="14">
        <f>A214+1</f>
        <v>114</v>
      </c>
      <c r="B215" s="15"/>
      <c r="C215" s="16" t="s">
        <v>121</v>
      </c>
      <c r="D215" s="28"/>
      <c r="E215" s="83">
        <v>0</v>
      </c>
      <c r="F215" s="83">
        <v>0</v>
      </c>
      <c r="G215" s="92">
        <f>E215-F215</f>
        <v>0</v>
      </c>
      <c r="H215" s="25">
        <v>0</v>
      </c>
    </row>
    <row r="216" spans="1:8" ht="15.75" thickBot="1">
      <c r="A216" s="14">
        <f>A215+1</f>
        <v>115</v>
      </c>
      <c r="B216" s="15"/>
      <c r="C216" s="16" t="s">
        <v>122</v>
      </c>
      <c r="D216" s="28"/>
      <c r="E216" s="95">
        <v>0.05637144572365313</v>
      </c>
      <c r="F216" s="95">
        <v>0.05637144572365313</v>
      </c>
      <c r="G216" s="96">
        <f>E216-F216</f>
        <v>0</v>
      </c>
      <c r="H216" s="54">
        <f>(E216/F216)-1</f>
        <v>0</v>
      </c>
    </row>
    <row r="217" spans="1:8" ht="15">
      <c r="A217" s="14">
        <f>A216+1</f>
        <v>116</v>
      </c>
      <c r="B217" s="15"/>
      <c r="C217" s="16" t="s">
        <v>126</v>
      </c>
      <c r="D217" s="28"/>
      <c r="E217" s="83">
        <v>0.07698683976900758</v>
      </c>
      <c r="F217" s="83">
        <v>0.07698683976900758</v>
      </c>
      <c r="G217" s="92">
        <f>E217-F217</f>
        <v>0</v>
      </c>
      <c r="H217" s="25">
        <f>(E217/F217)-1</f>
        <v>0</v>
      </c>
    </row>
    <row r="218" spans="1:8" ht="15">
      <c r="A218" s="14"/>
      <c r="B218" s="15"/>
      <c r="C218" s="16"/>
      <c r="D218" s="28"/>
      <c r="E218" s="7"/>
      <c r="G218" s="93"/>
      <c r="H218" s="25"/>
    </row>
    <row r="219" spans="1:8" ht="15">
      <c r="A219" s="14"/>
      <c r="B219" s="15"/>
      <c r="C219" s="16" t="s">
        <v>127</v>
      </c>
      <c r="D219" s="28"/>
      <c r="E219" s="7"/>
      <c r="G219" s="93"/>
      <c r="H219" s="25"/>
    </row>
    <row r="220" spans="1:8" ht="15">
      <c r="A220" s="14">
        <f>A217+1</f>
        <v>117</v>
      </c>
      <c r="B220" s="15"/>
      <c r="C220" s="16" t="s">
        <v>128</v>
      </c>
      <c r="D220" s="28"/>
      <c r="E220" s="40">
        <v>0.21</v>
      </c>
      <c r="F220" s="40">
        <v>0.21</v>
      </c>
      <c r="G220" s="41">
        <f>E220-F220</f>
        <v>0</v>
      </c>
      <c r="H220" s="25">
        <f>(E220/F220)-1</f>
        <v>0</v>
      </c>
    </row>
    <row r="221" spans="1:9" ht="30">
      <c r="A221" s="14">
        <f>A220+1</f>
        <v>118</v>
      </c>
      <c r="B221" s="15"/>
      <c r="C221" s="16" t="s">
        <v>129</v>
      </c>
      <c r="D221" s="28"/>
      <c r="E221" s="40">
        <v>0.042706999999999995</v>
      </c>
      <c r="F221" s="40">
        <v>0.060708</v>
      </c>
      <c r="G221" s="41">
        <f>E221-F221</f>
        <v>-0.018001000000000003</v>
      </c>
      <c r="H221" s="25">
        <f>(E221/F221)-1</f>
        <v>-0.29651775713250317</v>
      </c>
      <c r="I221" s="27" t="s">
        <v>130</v>
      </c>
    </row>
    <row r="222" spans="1:21" ht="15">
      <c r="A222" s="14">
        <f>A221+1</f>
        <v>119</v>
      </c>
      <c r="B222" s="8"/>
      <c r="C222" s="8" t="s">
        <v>131</v>
      </c>
      <c r="D222" s="9"/>
      <c r="E222" s="40">
        <v>0</v>
      </c>
      <c r="F222" s="40">
        <v>0</v>
      </c>
      <c r="G222" s="41">
        <f>F222-E222</f>
        <v>0</v>
      </c>
      <c r="H222" s="25">
        <v>0</v>
      </c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</row>
    <row r="223" spans="1:21" ht="15">
      <c r="A223" s="97"/>
      <c r="B223" s="8"/>
      <c r="C223" s="8"/>
      <c r="D223" s="9"/>
      <c r="E223" s="7"/>
      <c r="G223" s="93"/>
      <c r="H223" s="2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</row>
    <row r="224" spans="1:8" ht="15.75">
      <c r="A224" s="14"/>
      <c r="B224" s="15"/>
      <c r="C224" s="98" t="s">
        <v>132</v>
      </c>
      <c r="D224" s="9"/>
      <c r="E224" s="7"/>
      <c r="G224" s="93"/>
      <c r="H224" s="25"/>
    </row>
    <row r="225" spans="1:8" ht="15">
      <c r="A225" s="14"/>
      <c r="B225" s="15"/>
      <c r="C225" s="8" t="s">
        <v>133</v>
      </c>
      <c r="D225" s="9" t="s">
        <v>12</v>
      </c>
      <c r="E225" s="99">
        <v>1</v>
      </c>
      <c r="F225" s="99">
        <v>1</v>
      </c>
      <c r="G225" s="100">
        <f>E225-F225</f>
        <v>0</v>
      </c>
      <c r="H225" s="25">
        <f>(E225/F225)-1</f>
        <v>0</v>
      </c>
    </row>
    <row r="226" spans="1:9" ht="15">
      <c r="A226" s="14"/>
      <c r="B226" s="15"/>
      <c r="C226" s="8" t="s">
        <v>134</v>
      </c>
      <c r="D226" s="9" t="s">
        <v>56</v>
      </c>
      <c r="E226" s="99">
        <v>0.20165592082691097</v>
      </c>
      <c r="F226" s="99">
        <v>0.21050556519996652</v>
      </c>
      <c r="G226" s="100">
        <f>E226-F226</f>
        <v>-0.008849644373055549</v>
      </c>
      <c r="H226" s="25">
        <f>(E226/F226)-1</f>
        <v>-0.04203995445274311</v>
      </c>
      <c r="I226" s="29"/>
    </row>
    <row r="227" spans="1:9" ht="15">
      <c r="A227" s="14"/>
      <c r="B227" s="15"/>
      <c r="C227" s="8" t="s">
        <v>135</v>
      </c>
      <c r="D227" s="9" t="s">
        <v>97</v>
      </c>
      <c r="E227" s="99">
        <v>0.23275627109603422</v>
      </c>
      <c r="F227" s="99">
        <v>0.24971731426796884</v>
      </c>
      <c r="G227" s="100">
        <f>E227-F227</f>
        <v>-0.016961043171934614</v>
      </c>
      <c r="H227" s="25">
        <f>(E227/F227)-1</f>
        <v>-0.06792097384858908</v>
      </c>
      <c r="I227" s="29"/>
    </row>
    <row r="228" spans="1:9" ht="15">
      <c r="A228" s="14"/>
      <c r="B228" s="15"/>
      <c r="C228" s="8" t="s">
        <v>136</v>
      </c>
      <c r="D228" s="9" t="s">
        <v>28</v>
      </c>
      <c r="E228" s="99">
        <v>0.9595024406166655</v>
      </c>
      <c r="F228" s="99">
        <v>0.9577481763410595</v>
      </c>
      <c r="G228" s="100">
        <f>E228-F228</f>
        <v>0.0017542642756059879</v>
      </c>
      <c r="H228" s="25">
        <f>(E228/F228)-1</f>
        <v>0.0018316550414201327</v>
      </c>
      <c r="I228" s="29"/>
    </row>
    <row r="229" spans="1:9" ht="15">
      <c r="A229" s="14"/>
      <c r="B229" s="15"/>
      <c r="C229" s="8" t="s">
        <v>137</v>
      </c>
      <c r="D229" s="9" t="s">
        <v>30</v>
      </c>
      <c r="E229" s="99">
        <v>0.09214939024473635</v>
      </c>
      <c r="F229" s="99">
        <v>0.09198091294183203</v>
      </c>
      <c r="G229" s="100">
        <f>E229-F229</f>
        <v>0.00016847730290432683</v>
      </c>
      <c r="H229" s="25">
        <f>(E229/F229)-1</f>
        <v>0.0018316550414201327</v>
      </c>
      <c r="I229" s="29"/>
    </row>
    <row r="230" spans="1:8" ht="15">
      <c r="A230" s="14"/>
      <c r="B230" s="15"/>
      <c r="C230" s="8" t="s">
        <v>138</v>
      </c>
      <c r="D230" s="9" t="s">
        <v>64</v>
      </c>
      <c r="E230" s="9"/>
      <c r="G230" s="101"/>
      <c r="H230" s="5"/>
    </row>
    <row r="231" spans="1:8" ht="15">
      <c r="A231" s="14"/>
      <c r="B231" s="15"/>
      <c r="D231" s="43"/>
      <c r="E231" s="43"/>
      <c r="F231" s="43"/>
      <c r="G231" s="43"/>
      <c r="H231" s="5"/>
    </row>
    <row r="232" spans="1:8" ht="15">
      <c r="A232" s="16"/>
      <c r="B232" s="15"/>
      <c r="C232" s="2"/>
      <c r="H232" s="5"/>
    </row>
    <row r="233" spans="1:8" ht="15">
      <c r="A233" s="14"/>
      <c r="B233" s="15"/>
      <c r="D233" s="23"/>
      <c r="E233" s="23"/>
      <c r="F233" s="46"/>
      <c r="G233" s="46"/>
      <c r="H233" s="5"/>
    </row>
    <row r="234" spans="1:8" ht="15">
      <c r="A234" s="7"/>
      <c r="C234" s="16"/>
      <c r="D234" s="23"/>
      <c r="E234" s="23"/>
      <c r="F234" s="46"/>
      <c r="G234" s="46"/>
      <c r="H234" s="5"/>
    </row>
    <row r="235" spans="1:8" ht="15">
      <c r="A235" s="102"/>
      <c r="C235" s="16"/>
      <c r="D235" s="23"/>
      <c r="E235" s="23"/>
      <c r="F235" s="46"/>
      <c r="G235" s="46"/>
      <c r="H235" s="5"/>
    </row>
    <row r="236" spans="1:8" ht="15">
      <c r="A236" s="14"/>
      <c r="B236" s="15"/>
      <c r="C236" s="16"/>
      <c r="D236" s="23"/>
      <c r="E236" s="23"/>
      <c r="F236" s="46"/>
      <c r="G236" s="46"/>
      <c r="H236" s="5"/>
    </row>
    <row r="237" spans="1:8" ht="15">
      <c r="A237" s="43"/>
      <c r="B237" s="43"/>
      <c r="C237" s="16"/>
      <c r="D237" s="15"/>
      <c r="E237" s="15"/>
      <c r="F237" s="16"/>
      <c r="G237" s="16"/>
      <c r="H237" s="5"/>
    </row>
    <row r="238" spans="1:8" ht="15">
      <c r="A238" s="2"/>
      <c r="B238" s="2"/>
      <c r="C238" s="16"/>
      <c r="D238" s="15"/>
      <c r="E238" s="15"/>
      <c r="F238" s="16"/>
      <c r="G238" s="16"/>
      <c r="H238" s="5"/>
    </row>
    <row r="239" spans="1:8" ht="15">
      <c r="A239" s="2"/>
      <c r="B239" s="2"/>
      <c r="C239" s="16"/>
      <c r="D239" s="15"/>
      <c r="E239" s="15"/>
      <c r="F239" s="16"/>
      <c r="G239" s="16"/>
      <c r="H239" s="5"/>
    </row>
    <row r="240" spans="1:8" ht="15">
      <c r="A240" s="15"/>
      <c r="B240" s="15"/>
      <c r="C240" s="16"/>
      <c r="D240" s="15"/>
      <c r="E240" s="15"/>
      <c r="F240" s="16"/>
      <c r="G240" s="16"/>
      <c r="H240" s="5"/>
    </row>
    <row r="241" spans="1:8" ht="15">
      <c r="A241" s="15"/>
      <c r="B241" s="15"/>
      <c r="C241" s="16"/>
      <c r="D241" s="15"/>
      <c r="E241" s="15"/>
      <c r="F241" s="16"/>
      <c r="G241" s="16"/>
      <c r="H241" s="5"/>
    </row>
    <row r="242" spans="1:8" ht="15">
      <c r="A242" s="15"/>
      <c r="B242" s="15"/>
      <c r="C242" s="8"/>
      <c r="D242" s="15"/>
      <c r="E242" s="15"/>
      <c r="F242" s="16"/>
      <c r="G242" s="16"/>
      <c r="H242" s="5"/>
    </row>
    <row r="243" spans="1:8" ht="15">
      <c r="A243" s="15"/>
      <c r="B243" s="15"/>
      <c r="C243" s="8"/>
      <c r="D243" s="15"/>
      <c r="E243" s="15"/>
      <c r="F243" s="16"/>
      <c r="G243" s="16"/>
      <c r="H243" s="5"/>
    </row>
    <row r="244" spans="1:8" ht="15">
      <c r="A244" s="15"/>
      <c r="B244" s="15"/>
      <c r="C244" s="8"/>
      <c r="D244" s="15"/>
      <c r="E244" s="15"/>
      <c r="F244" s="16"/>
      <c r="G244" s="16"/>
      <c r="H244" s="5"/>
    </row>
    <row r="245" spans="1:8" ht="15">
      <c r="A245" s="15"/>
      <c r="B245" s="15"/>
      <c r="C245" s="8"/>
      <c r="D245" s="15"/>
      <c r="E245" s="15"/>
      <c r="F245" s="16"/>
      <c r="G245" s="16"/>
      <c r="H245" s="5"/>
    </row>
    <row r="246" spans="1:8" ht="15">
      <c r="A246" s="15"/>
      <c r="B246" s="15"/>
      <c r="C246" s="8"/>
      <c r="D246" s="15"/>
      <c r="E246" s="15"/>
      <c r="F246" s="16"/>
      <c r="G246" s="16"/>
      <c r="H246" s="5"/>
    </row>
    <row r="247" spans="1:8" ht="15">
      <c r="A247" s="15"/>
      <c r="B247" s="15"/>
      <c r="C247" s="8"/>
      <c r="D247" s="15"/>
      <c r="E247" s="15"/>
      <c r="F247" s="16"/>
      <c r="G247" s="16"/>
      <c r="H247" s="5"/>
    </row>
    <row r="248" spans="1:8" ht="15">
      <c r="A248" s="15"/>
      <c r="B248" s="15"/>
      <c r="C248" s="8"/>
      <c r="D248" s="15"/>
      <c r="E248" s="15"/>
      <c r="F248" s="16"/>
      <c r="G248" s="16"/>
      <c r="H248" s="5"/>
    </row>
    <row r="249" spans="1:8" ht="15">
      <c r="A249" s="15"/>
      <c r="B249" s="15"/>
      <c r="C249" s="16"/>
      <c r="D249" s="15"/>
      <c r="E249" s="15"/>
      <c r="F249" s="16"/>
      <c r="G249" s="16"/>
      <c r="H249" s="5"/>
    </row>
    <row r="250" spans="1:8" ht="15">
      <c r="A250" s="15"/>
      <c r="B250" s="15"/>
      <c r="C250" s="16"/>
      <c r="D250" s="15"/>
      <c r="E250" s="15"/>
      <c r="F250" s="16"/>
      <c r="G250" s="16"/>
      <c r="H250" s="5"/>
    </row>
    <row r="251" spans="1:8" ht="15">
      <c r="A251" s="15"/>
      <c r="B251" s="15"/>
      <c r="C251" s="16"/>
      <c r="D251" s="15"/>
      <c r="E251" s="15"/>
      <c r="F251" s="16"/>
      <c r="G251" s="16"/>
      <c r="H251" s="5"/>
    </row>
    <row r="252" spans="1:8" ht="15">
      <c r="A252" s="15"/>
      <c r="B252" s="15"/>
      <c r="C252" s="16"/>
      <c r="D252" s="15"/>
      <c r="E252" s="15"/>
      <c r="F252" s="16"/>
      <c r="G252" s="16"/>
      <c r="H252" s="5"/>
    </row>
    <row r="253" spans="1:8" ht="15">
      <c r="A253" s="15"/>
      <c r="B253" s="15"/>
      <c r="C253" s="16"/>
      <c r="D253" s="15"/>
      <c r="E253" s="15"/>
      <c r="F253" s="16"/>
      <c r="G253" s="16"/>
      <c r="H253" s="5"/>
    </row>
    <row r="254" spans="1:8" ht="15">
      <c r="A254" s="15"/>
      <c r="B254" s="15"/>
      <c r="C254" s="16"/>
      <c r="D254" s="15"/>
      <c r="E254" s="15"/>
      <c r="F254" s="16"/>
      <c r="G254" s="16"/>
      <c r="H254" s="5"/>
    </row>
    <row r="255" spans="1:8" ht="15">
      <c r="A255" s="15"/>
      <c r="B255" s="15"/>
      <c r="C255" s="16"/>
      <c r="D255" s="15"/>
      <c r="E255" s="15"/>
      <c r="F255" s="16"/>
      <c r="G255" s="16"/>
      <c r="H255" s="5"/>
    </row>
    <row r="256" spans="1:8" ht="15">
      <c r="A256" s="15"/>
      <c r="B256" s="15"/>
      <c r="C256" s="16"/>
      <c r="D256" s="15"/>
      <c r="E256" s="15"/>
      <c r="F256" s="16"/>
      <c r="G256" s="16"/>
      <c r="H256" s="5"/>
    </row>
    <row r="257" spans="1:8" ht="15">
      <c r="A257" s="43"/>
      <c r="B257" s="43"/>
      <c r="C257" s="2"/>
      <c r="D257" s="43"/>
      <c r="E257" s="43"/>
      <c r="F257" s="2"/>
      <c r="G257" s="2"/>
      <c r="H257" s="5"/>
    </row>
    <row r="258" spans="1:8" ht="15">
      <c r="A258" s="43"/>
      <c r="B258" s="43"/>
      <c r="C258" s="16"/>
      <c r="D258" s="43"/>
      <c r="E258" s="43"/>
      <c r="F258" s="2"/>
      <c r="G258" s="2"/>
      <c r="H258" s="5"/>
    </row>
    <row r="259" spans="1:8" ht="15">
      <c r="A259" s="2"/>
      <c r="B259" s="2"/>
      <c r="C259" s="16"/>
      <c r="D259" s="43"/>
      <c r="E259" s="43"/>
      <c r="F259" s="2"/>
      <c r="G259" s="2"/>
      <c r="H259" s="5"/>
    </row>
    <row r="260" spans="1:8" ht="15">
      <c r="A260" s="2"/>
      <c r="B260" s="2"/>
      <c r="C260" s="16"/>
      <c r="D260" s="43"/>
      <c r="E260" s="43"/>
      <c r="F260" s="2"/>
      <c r="G260" s="2"/>
      <c r="H260" s="5"/>
    </row>
    <row r="261" spans="1:8" ht="15">
      <c r="A261" s="2"/>
      <c r="B261" s="2"/>
      <c r="C261" s="16"/>
      <c r="D261" s="43"/>
      <c r="E261" s="43"/>
      <c r="F261" s="2"/>
      <c r="G261" s="2"/>
      <c r="H261" s="5"/>
    </row>
    <row r="262" spans="1:8" ht="15">
      <c r="A262" s="43"/>
      <c r="B262" s="2"/>
      <c r="C262" s="2"/>
      <c r="D262" s="43"/>
      <c r="E262" s="43"/>
      <c r="F262" s="2"/>
      <c r="G262" s="2"/>
      <c r="H262" s="5"/>
    </row>
    <row r="263" spans="1:8" ht="15">
      <c r="A263" s="15"/>
      <c r="B263" s="15"/>
      <c r="C263" s="16"/>
      <c r="D263" s="15"/>
      <c r="E263" s="15"/>
      <c r="F263" s="16"/>
      <c r="G263" s="16"/>
      <c r="H263" s="5"/>
    </row>
    <row r="264" spans="1:8" ht="15">
      <c r="A264" s="15"/>
      <c r="B264" s="15"/>
      <c r="C264" s="2"/>
      <c r="D264" s="15"/>
      <c r="E264" s="15"/>
      <c r="F264" s="16"/>
      <c r="G264" s="16"/>
      <c r="H264" s="5"/>
    </row>
    <row r="265" spans="1:8" ht="15">
      <c r="A265" s="15"/>
      <c r="B265" s="15"/>
      <c r="C265" s="2"/>
      <c r="D265" s="15"/>
      <c r="E265" s="15"/>
      <c r="F265" s="16"/>
      <c r="G265" s="16"/>
      <c r="H265" s="5"/>
    </row>
    <row r="266" spans="1:8" ht="15">
      <c r="A266" s="15"/>
      <c r="B266" s="15"/>
      <c r="C266" s="16"/>
      <c r="D266" s="43"/>
      <c r="E266" s="43"/>
      <c r="F266" s="2"/>
      <c r="G266" s="2"/>
      <c r="H266" s="5"/>
    </row>
    <row r="267" spans="1:8" ht="15">
      <c r="A267" s="15"/>
      <c r="B267" s="15"/>
      <c r="C267" s="16"/>
      <c r="D267" s="43"/>
      <c r="E267" s="43"/>
      <c r="F267" s="2"/>
      <c r="G267" s="2"/>
      <c r="H267" s="5"/>
    </row>
    <row r="268" spans="1:8" ht="15">
      <c r="A268" s="15"/>
      <c r="B268" s="15"/>
      <c r="C268" s="16"/>
      <c r="D268" s="43"/>
      <c r="E268" s="43"/>
      <c r="F268" s="2"/>
      <c r="G268" s="2"/>
      <c r="H268" s="5"/>
    </row>
    <row r="269" spans="1:8" ht="15">
      <c r="A269" s="15"/>
      <c r="B269" s="15"/>
      <c r="C269" s="16"/>
      <c r="D269" s="15"/>
      <c r="E269" s="15"/>
      <c r="F269" s="16"/>
      <c r="G269" s="16"/>
      <c r="H269" s="5"/>
    </row>
    <row r="270" spans="1:8" ht="15">
      <c r="A270" s="15"/>
      <c r="B270" s="15"/>
      <c r="C270" s="16"/>
      <c r="D270" s="15"/>
      <c r="E270" s="15"/>
      <c r="F270" s="16"/>
      <c r="G270" s="16"/>
      <c r="H270" s="5"/>
    </row>
    <row r="271" spans="1:8" ht="15">
      <c r="A271" s="15"/>
      <c r="B271" s="15"/>
      <c r="C271" s="16"/>
      <c r="D271" s="15"/>
      <c r="E271" s="15"/>
      <c r="F271" s="16"/>
      <c r="G271" s="16"/>
      <c r="H271" s="5"/>
    </row>
    <row r="272" spans="1:8" ht="15">
      <c r="A272" s="15"/>
      <c r="B272" s="15"/>
      <c r="C272" s="16"/>
      <c r="D272" s="15"/>
      <c r="E272" s="15"/>
      <c r="F272" s="16"/>
      <c r="G272" s="16"/>
      <c r="H272" s="5"/>
    </row>
    <row r="273" spans="1:8" ht="15">
      <c r="A273" s="15"/>
      <c r="B273" s="15"/>
      <c r="C273" s="16"/>
      <c r="D273" s="15"/>
      <c r="E273" s="15"/>
      <c r="F273" s="16"/>
      <c r="G273" s="16"/>
      <c r="H273" s="5"/>
    </row>
    <row r="274" spans="1:8" ht="15">
      <c r="A274" s="15" t="s">
        <v>101</v>
      </c>
      <c r="B274" s="15"/>
      <c r="C274" s="16"/>
      <c r="D274" s="15"/>
      <c r="E274" s="15"/>
      <c r="H274" s="5"/>
    </row>
    <row r="275" spans="1:8" ht="15">
      <c r="A275" s="15"/>
      <c r="B275" s="15"/>
      <c r="C275" s="16"/>
      <c r="D275" s="15"/>
      <c r="E275" s="15"/>
      <c r="H275" s="5"/>
    </row>
    <row r="276" spans="1:8" ht="15">
      <c r="A276" s="15"/>
      <c r="B276" s="15"/>
      <c r="C276" s="16"/>
      <c r="D276" s="15"/>
      <c r="E276" s="15"/>
      <c r="H276" s="5"/>
    </row>
    <row r="277" spans="1:8" ht="15">
      <c r="A277" s="15"/>
      <c r="B277" s="15"/>
      <c r="C277" s="16"/>
      <c r="D277" s="43"/>
      <c r="E277" s="43"/>
      <c r="F277" s="2"/>
      <c r="G277" s="2"/>
      <c r="H277" s="5"/>
    </row>
    <row r="278" spans="1:8" ht="15">
      <c r="A278" s="7"/>
      <c r="C278" s="16"/>
      <c r="D278" s="43"/>
      <c r="E278" s="43"/>
      <c r="F278" s="2"/>
      <c r="G278" s="2"/>
      <c r="H278" s="5"/>
    </row>
    <row r="279" spans="1:8" ht="15">
      <c r="A279" s="15"/>
      <c r="B279" s="15"/>
      <c r="C279" s="16"/>
      <c r="D279" s="43"/>
      <c r="E279" s="43"/>
      <c r="F279" s="2"/>
      <c r="G279" s="2"/>
      <c r="H279" s="5"/>
    </row>
    <row r="280" spans="1:8" ht="15">
      <c r="A280" s="15"/>
      <c r="B280" s="15"/>
      <c r="C280" s="16"/>
      <c r="D280" s="15"/>
      <c r="E280" s="15"/>
      <c r="F280" s="16"/>
      <c r="G280" s="16"/>
      <c r="H280" s="5"/>
    </row>
    <row r="281" spans="1:8" ht="15">
      <c r="A281" s="15"/>
      <c r="B281" s="15"/>
      <c r="C281" s="16"/>
      <c r="D281" s="15"/>
      <c r="E281" s="15"/>
      <c r="F281" s="16"/>
      <c r="G281" s="16"/>
      <c r="H281" s="5"/>
    </row>
    <row r="282" spans="1:8" ht="15">
      <c r="A282" s="15"/>
      <c r="B282" s="15"/>
      <c r="C282" s="16"/>
      <c r="D282" s="15"/>
      <c r="E282" s="15"/>
      <c r="F282" s="16"/>
      <c r="G282" s="16"/>
      <c r="H282" s="5"/>
    </row>
    <row r="283" spans="1:8" ht="15">
      <c r="A283" s="15"/>
      <c r="B283" s="15"/>
      <c r="C283" s="16"/>
      <c r="H283" s="5"/>
    </row>
    <row r="284" spans="1:8" ht="15">
      <c r="A284" s="15"/>
      <c r="B284" s="15"/>
      <c r="C284" s="16"/>
      <c r="H284" s="5"/>
    </row>
    <row r="285" spans="1:8" ht="15">
      <c r="A285" s="15"/>
      <c r="B285" s="15"/>
      <c r="C285" s="16"/>
      <c r="H285" s="5"/>
    </row>
    <row r="286" spans="1:8" ht="15">
      <c r="A286" s="15"/>
      <c r="B286" s="15"/>
      <c r="C286" s="16"/>
      <c r="H286" s="5"/>
    </row>
    <row r="287" spans="1:8" ht="15">
      <c r="A287" s="15"/>
      <c r="B287" s="15"/>
      <c r="C287" s="16"/>
      <c r="H287" s="5"/>
    </row>
    <row r="288" spans="1:8" ht="15">
      <c r="A288" s="15"/>
      <c r="B288" s="15"/>
      <c r="C288" s="16"/>
      <c r="H288" s="5"/>
    </row>
    <row r="289" spans="1:8" ht="15">
      <c r="A289" s="15"/>
      <c r="B289" s="15"/>
      <c r="C289" s="16"/>
      <c r="H289" s="5"/>
    </row>
    <row r="290" spans="1:8" ht="15">
      <c r="A290" s="15"/>
      <c r="B290" s="15"/>
      <c r="C290" s="16"/>
      <c r="H290" s="5"/>
    </row>
    <row r="291" spans="1:8" ht="15.75">
      <c r="A291" s="9"/>
      <c r="B291" s="8"/>
      <c r="C291" s="8"/>
      <c r="D291" s="9"/>
      <c r="E291" s="9"/>
      <c r="F291" s="65"/>
      <c r="G291" s="65"/>
      <c r="H291" s="103"/>
    </row>
    <row r="292" spans="1:8" ht="15.75">
      <c r="A292" s="9"/>
      <c r="B292" s="8"/>
      <c r="C292" s="8"/>
      <c r="D292" s="9"/>
      <c r="E292" s="9"/>
      <c r="F292" s="65"/>
      <c r="G292" s="65"/>
      <c r="H292" s="103"/>
    </row>
    <row r="293" spans="1:8" ht="15.75">
      <c r="A293" s="9"/>
      <c r="B293" s="8"/>
      <c r="C293" s="8"/>
      <c r="D293" s="9"/>
      <c r="E293" s="9"/>
      <c r="F293" s="65"/>
      <c r="G293" s="65"/>
      <c r="H293" s="103"/>
    </row>
    <row r="294" spans="1:8" ht="15">
      <c r="A294" s="7"/>
      <c r="B294" s="8"/>
      <c r="C294" s="8"/>
      <c r="D294" s="9"/>
      <c r="E294" s="9"/>
      <c r="F294" s="8"/>
      <c r="G294" s="8"/>
      <c r="H294" s="103"/>
    </row>
    <row r="295" spans="1:8" ht="15">
      <c r="A295" s="9"/>
      <c r="B295" s="8"/>
      <c r="C295" s="8"/>
      <c r="D295" s="104"/>
      <c r="E295" s="104"/>
      <c r="F295" s="105"/>
      <c r="G295" s="105"/>
      <c r="H295" s="103"/>
    </row>
    <row r="296" spans="1:8" ht="15">
      <c r="A296" s="9"/>
      <c r="B296" s="8"/>
      <c r="C296" s="8"/>
      <c r="D296" s="104"/>
      <c r="E296" s="104"/>
      <c r="F296" s="105"/>
      <c r="G296" s="105"/>
      <c r="H296" s="103"/>
    </row>
    <row r="297" spans="1:8" ht="15">
      <c r="A297" s="9"/>
      <c r="B297" s="8"/>
      <c r="C297" s="8"/>
      <c r="D297" s="104"/>
      <c r="E297" s="104"/>
      <c r="F297" s="105"/>
      <c r="G297" s="105"/>
      <c r="H297" s="103"/>
    </row>
    <row r="298" spans="1:8" ht="15">
      <c r="A298" s="9"/>
      <c r="B298" s="8"/>
      <c r="C298" s="8"/>
      <c r="D298" s="104"/>
      <c r="E298" s="104"/>
      <c r="F298" s="105"/>
      <c r="G298" s="105"/>
      <c r="H298" s="103"/>
    </row>
    <row r="299" spans="1:8" ht="15">
      <c r="A299" s="9"/>
      <c r="B299" s="8"/>
      <c r="C299" s="8"/>
      <c r="D299" s="104"/>
      <c r="E299" s="104"/>
      <c r="F299" s="105"/>
      <c r="G299" s="105"/>
      <c r="H299" s="103"/>
    </row>
    <row r="300" spans="1:8" ht="15">
      <c r="A300" s="9"/>
      <c r="B300" s="8"/>
      <c r="C300" s="8"/>
      <c r="D300" s="104"/>
      <c r="E300" s="104"/>
      <c r="F300" s="105"/>
      <c r="G300" s="105"/>
      <c r="H300" s="103"/>
    </row>
    <row r="301" spans="1:8" ht="15">
      <c r="A301" s="9"/>
      <c r="B301" s="8"/>
      <c r="C301" s="8"/>
      <c r="D301" s="104"/>
      <c r="E301" s="104"/>
      <c r="F301" s="105"/>
      <c r="G301" s="105"/>
      <c r="H301" s="103"/>
    </row>
    <row r="302" spans="1:8" ht="15">
      <c r="A302" s="9"/>
      <c r="B302" s="8"/>
      <c r="C302" s="8"/>
      <c r="D302" s="104"/>
      <c r="E302" s="104"/>
      <c r="F302" s="105"/>
      <c r="G302" s="105"/>
      <c r="H302" s="103"/>
    </row>
    <row r="303" spans="1:8" ht="15.75">
      <c r="A303" s="7"/>
      <c r="B303" s="15"/>
      <c r="C303" s="3"/>
      <c r="D303" s="4"/>
      <c r="E303" s="4"/>
      <c r="F303" s="46"/>
      <c r="G303" s="46"/>
      <c r="H303" s="103"/>
    </row>
    <row r="304" spans="1:8" ht="15.75">
      <c r="A304" s="14"/>
      <c r="B304" s="15"/>
      <c r="C304" s="3"/>
      <c r="D304" s="9"/>
      <c r="E304" s="9"/>
      <c r="F304" s="46"/>
      <c r="G304" s="46"/>
      <c r="H304" s="103"/>
    </row>
    <row r="305" spans="1:8" ht="15">
      <c r="A305" s="14"/>
      <c r="B305" s="15"/>
      <c r="C305" s="2"/>
      <c r="D305" s="62"/>
      <c r="E305" s="62"/>
      <c r="F305" s="106"/>
      <c r="G305" s="106"/>
      <c r="H305" s="103"/>
    </row>
    <row r="306" spans="1:8" ht="15">
      <c r="A306" s="14"/>
      <c r="B306" s="15"/>
      <c r="C306" s="2"/>
      <c r="D306" s="12"/>
      <c r="E306" s="12"/>
      <c r="F306" s="23"/>
      <c r="G306" s="23"/>
      <c r="H306" s="103"/>
    </row>
    <row r="307" spans="1:8" ht="15">
      <c r="A307" s="14"/>
      <c r="B307" s="15"/>
      <c r="C307" s="2"/>
      <c r="D307" s="23"/>
      <c r="E307" s="23"/>
      <c r="F307" s="46"/>
      <c r="G307" s="46"/>
      <c r="H307" s="103"/>
    </row>
    <row r="308" spans="1:8" ht="15.75">
      <c r="A308" s="14"/>
      <c r="B308" s="15"/>
      <c r="C308" s="2"/>
      <c r="D308" s="66"/>
      <c r="E308" s="66"/>
      <c r="F308" s="46"/>
      <c r="G308" s="46"/>
      <c r="H308" s="103"/>
    </row>
    <row r="309" spans="1:8" ht="15">
      <c r="A309" s="14"/>
      <c r="B309" s="15"/>
      <c r="C309" s="2"/>
      <c r="D309" s="15"/>
      <c r="E309" s="15"/>
      <c r="F309" s="46"/>
      <c r="G309" s="46"/>
      <c r="H309" s="103"/>
    </row>
    <row r="310" spans="1:8" ht="15">
      <c r="A310" s="14"/>
      <c r="B310" s="15"/>
      <c r="C310" s="2"/>
      <c r="D310" s="23"/>
      <c r="E310" s="23"/>
      <c r="F310" s="46"/>
      <c r="G310" s="46"/>
      <c r="H310" s="103"/>
    </row>
    <row r="311" spans="1:8" ht="15">
      <c r="A311" s="9"/>
      <c r="B311" s="8"/>
      <c r="C311" s="8"/>
      <c r="D311" s="104"/>
      <c r="E311" s="104"/>
      <c r="F311" s="105"/>
      <c r="G311" s="105"/>
      <c r="H311" s="103"/>
    </row>
    <row r="312" spans="1:8" ht="15">
      <c r="A312" s="9"/>
      <c r="B312" s="8"/>
      <c r="C312" s="8"/>
      <c r="D312" s="104"/>
      <c r="E312" s="104"/>
      <c r="F312" s="105"/>
      <c r="G312" s="105"/>
      <c r="H312" s="103"/>
    </row>
    <row r="313" spans="1:8" ht="15">
      <c r="A313" s="9"/>
      <c r="B313" s="8"/>
      <c r="C313" s="8"/>
      <c r="D313" s="104"/>
      <c r="E313" s="104"/>
      <c r="F313" s="105"/>
      <c r="G313" s="105"/>
      <c r="H313" s="103"/>
    </row>
    <row r="314" spans="1:8" ht="15">
      <c r="A314" s="9"/>
      <c r="B314" s="105"/>
      <c r="C314" s="8"/>
      <c r="D314" s="104"/>
      <c r="E314" s="104"/>
      <c r="F314" s="105"/>
      <c r="G314" s="105"/>
      <c r="H314" s="103"/>
    </row>
    <row r="315" spans="1:8" ht="15">
      <c r="A315" s="9"/>
      <c r="B315" s="105"/>
      <c r="C315" s="8"/>
      <c r="D315" s="104"/>
      <c r="E315" s="104"/>
      <c r="F315" s="105"/>
      <c r="G315" s="105"/>
      <c r="H315" s="103"/>
    </row>
    <row r="316" spans="1:8" ht="15">
      <c r="A316" s="9"/>
      <c r="B316" s="105"/>
      <c r="C316" s="8"/>
      <c r="D316" s="104"/>
      <c r="E316" s="104"/>
      <c r="F316" s="105"/>
      <c r="G316" s="105"/>
      <c r="H316" s="103"/>
    </row>
    <row r="317" spans="1:8" ht="15">
      <c r="A317" s="9"/>
      <c r="B317" s="105"/>
      <c r="C317" s="8"/>
      <c r="D317" s="104"/>
      <c r="E317" s="104"/>
      <c r="F317" s="105"/>
      <c r="G317" s="105"/>
      <c r="H317" s="103"/>
    </row>
    <row r="318" spans="1:8" ht="15">
      <c r="A318" s="9"/>
      <c r="B318" s="105"/>
      <c r="C318" s="8"/>
      <c r="D318" s="104"/>
      <c r="E318" s="104"/>
      <c r="F318" s="105"/>
      <c r="G318" s="105"/>
      <c r="H318" s="103"/>
    </row>
    <row r="319" spans="1:8" ht="15">
      <c r="A319" s="9"/>
      <c r="B319" s="105"/>
      <c r="C319" s="8"/>
      <c r="D319" s="104"/>
      <c r="E319" s="104"/>
      <c r="F319" s="105"/>
      <c r="G319" s="105"/>
      <c r="H319" s="103"/>
    </row>
    <row r="320" spans="1:8" ht="15">
      <c r="A320" s="9"/>
      <c r="B320" s="105"/>
      <c r="C320" s="8"/>
      <c r="D320" s="104"/>
      <c r="E320" s="104"/>
      <c r="F320" s="105"/>
      <c r="G320" s="105"/>
      <c r="H320" s="103"/>
    </row>
    <row r="321" spans="1:8" ht="15">
      <c r="A321" s="104"/>
      <c r="B321" s="105"/>
      <c r="C321" s="105"/>
      <c r="D321" s="104"/>
      <c r="E321" s="104"/>
      <c r="F321" s="105"/>
      <c r="G321" s="105"/>
      <c r="H321" s="103"/>
    </row>
    <row r="322" spans="1:8" ht="15">
      <c r="A322" s="104"/>
      <c r="B322" s="105"/>
      <c r="C322" s="105"/>
      <c r="D322" s="104"/>
      <c r="E322" s="104"/>
      <c r="F322" s="105"/>
      <c r="G322" s="105"/>
      <c r="H322" s="103"/>
    </row>
    <row r="323" spans="1:8" ht="15">
      <c r="A323" s="104"/>
      <c r="B323" s="105"/>
      <c r="C323" s="105"/>
      <c r="D323" s="104"/>
      <c r="E323" s="104"/>
      <c r="F323" s="105"/>
      <c r="G323" s="105"/>
      <c r="H323" s="103"/>
    </row>
    <row r="324" spans="1:8" ht="15">
      <c r="A324" s="104"/>
      <c r="B324" s="105"/>
      <c r="C324" s="105"/>
      <c r="D324" s="104"/>
      <c r="E324" s="104"/>
      <c r="F324" s="105"/>
      <c r="G324" s="105"/>
      <c r="H324" s="103"/>
    </row>
    <row r="325" spans="1:8" ht="15">
      <c r="A325" s="104"/>
      <c r="B325" s="105"/>
      <c r="C325" s="105"/>
      <c r="D325" s="104"/>
      <c r="E325" s="104"/>
      <c r="F325" s="105"/>
      <c r="G325" s="105"/>
      <c r="H325" s="103"/>
    </row>
    <row r="326" spans="1:8" ht="15">
      <c r="A326" s="9"/>
      <c r="B326" s="8"/>
      <c r="D326" s="104"/>
      <c r="E326" s="104"/>
      <c r="F326" s="105"/>
      <c r="G326" s="105"/>
      <c r="H326" s="103"/>
    </row>
    <row r="327" spans="1:8" ht="15">
      <c r="A327" s="9"/>
      <c r="D327" s="9"/>
      <c r="E327" s="9"/>
      <c r="F327" s="8"/>
      <c r="G327" s="8"/>
      <c r="H327" s="103"/>
    </row>
    <row r="328" spans="1:8" ht="15">
      <c r="A328" s="9"/>
      <c r="D328" s="107"/>
      <c r="E328" s="107"/>
      <c r="F328" s="8"/>
      <c r="G328" s="8"/>
      <c r="H328" s="103"/>
    </row>
    <row r="329" spans="1:8" ht="15.75">
      <c r="A329" s="9"/>
      <c r="B329" s="8"/>
      <c r="C329" s="108"/>
      <c r="D329" s="107"/>
      <c r="E329" s="107"/>
      <c r="F329" s="8"/>
      <c r="G329" s="8"/>
      <c r="H329" s="103"/>
    </row>
    <row r="330" spans="1:8" ht="15.75">
      <c r="A330" s="8"/>
      <c r="B330" s="8"/>
      <c r="C330" s="108"/>
      <c r="D330" s="107"/>
      <c r="E330" s="107"/>
      <c r="F330" s="8"/>
      <c r="G330" s="8"/>
      <c r="H330" s="103"/>
    </row>
    <row r="331" spans="1:8" ht="15.75">
      <c r="A331" s="8"/>
      <c r="B331" s="8"/>
      <c r="C331" s="108"/>
      <c r="D331" s="109"/>
      <c r="E331" s="109"/>
      <c r="F331" s="8"/>
      <c r="G331" s="8"/>
      <c r="H331" s="103"/>
    </row>
    <row r="332" spans="1:8" ht="15.75">
      <c r="A332" s="8"/>
      <c r="B332" s="8"/>
      <c r="C332" s="108"/>
      <c r="D332" s="107"/>
      <c r="E332" s="107"/>
      <c r="F332" s="8"/>
      <c r="G332" s="8"/>
      <c r="H332" s="103"/>
    </row>
    <row r="333" spans="1:8" ht="15.75">
      <c r="A333" s="8"/>
      <c r="B333" s="8"/>
      <c r="C333" s="108"/>
      <c r="D333" s="107"/>
      <c r="E333" s="107"/>
      <c r="F333" s="8"/>
      <c r="G333" s="8"/>
      <c r="H333" s="103"/>
    </row>
    <row r="334" spans="1:5" ht="15">
      <c r="A334" s="7"/>
      <c r="D334" s="110"/>
      <c r="E334" s="110"/>
    </row>
    <row r="335" ht="15">
      <c r="A335" s="7"/>
    </row>
    <row r="336" ht="15">
      <c r="A336" s="7"/>
    </row>
    <row r="337" ht="15">
      <c r="A337" s="7"/>
    </row>
    <row r="338" ht="15">
      <c r="A338" s="7"/>
    </row>
    <row r="339" ht="15">
      <c r="A339" s="7"/>
    </row>
    <row r="340" ht="15">
      <c r="A340" s="7"/>
    </row>
    <row r="341" ht="15">
      <c r="A341" s="7"/>
    </row>
    <row r="342" ht="15">
      <c r="A342" s="7"/>
    </row>
    <row r="343" ht="15">
      <c r="A343" s="7"/>
    </row>
    <row r="344" ht="15">
      <c r="A344" s="7"/>
    </row>
    <row r="345" ht="15">
      <c r="A345" s="7"/>
    </row>
    <row r="346" ht="15">
      <c r="A346" s="7"/>
    </row>
    <row r="347" ht="15">
      <c r="A347" s="7"/>
    </row>
    <row r="348" ht="15">
      <c r="A348" s="7"/>
    </row>
    <row r="349" ht="15">
      <c r="A349" s="7"/>
    </row>
    <row r="350" ht="15">
      <c r="A350" s="7"/>
    </row>
    <row r="351" ht="15">
      <c r="A351" s="7"/>
    </row>
    <row r="352" ht="15">
      <c r="A352" s="7"/>
    </row>
    <row r="353" ht="15">
      <c r="A353" s="7"/>
    </row>
    <row r="354" ht="15">
      <c r="A354" s="7"/>
    </row>
    <row r="355" ht="15">
      <c r="A355" s="7"/>
    </row>
    <row r="356" ht="15">
      <c r="A356" s="7"/>
    </row>
  </sheetData>
  <sheetProtection/>
  <mergeCells count="8">
    <mergeCell ref="A170:I170"/>
    <mergeCell ref="A172:I172"/>
    <mergeCell ref="A2:I2"/>
    <mergeCell ref="A4:I4"/>
    <mergeCell ref="A48:I48"/>
    <mergeCell ref="A50:I50"/>
    <mergeCell ref="A106:I106"/>
    <mergeCell ref="A108:I108"/>
  </mergeCells>
  <printOptions/>
  <pageMargins left="0.5" right="0.5" top="0.5" bottom="0.7" header="0.25" footer="0.33"/>
  <pageSetup fitToHeight="4" horizontalDpi="600" verticalDpi="600" orientation="landscape" scale="45" r:id="rId1"/>
  <rowBreaks count="3" manualBreakCount="3">
    <brk id="46" max="7" man="1"/>
    <brk id="104" max="7" man="1"/>
    <brk id="1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OGE Energy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Siharath, Christy</dc:creator>
  <cp:keywords/>
  <dc:description/>
  <cp:lastModifiedBy>Siharath, Christy</cp:lastModifiedBy>
  <dcterms:created xsi:type="dcterms:W3CDTF">2021-08-25T23:01:41Z</dcterms:created>
  <dcterms:modified xsi:type="dcterms:W3CDTF">2021-08-26T14:42:56Z</dcterms:modified>
  <cp:category/>
  <cp:version/>
  <cp:contentType/>
  <cp:contentStatus/>
</cp:coreProperties>
</file>